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050" activeTab="0"/>
  </bookViews>
  <sheets>
    <sheet name="Simulador AQUISIÇÃO DE IMÓVEIS" sheetId="1" r:id="rId1"/>
  </sheets>
  <definedNames>
    <definedName name="_xlfn._FV" hidden="1">#NAME?</definedName>
    <definedName name="_xlfn.AGGREGATE" hidden="1">#NAME?</definedName>
    <definedName name="_xlfn.ANCHORARRAY" hidden="1">#NAME?</definedName>
    <definedName name="_xlfn.DAYS" hidden="1">#NAME?</definedName>
    <definedName name="_xlnm.Print_Area" localSheetId="0">'Simulador AQUISIÇÃO DE IMÓVEIS'!$A$1:$BV$442</definedName>
    <definedName name="_xlnm.Print_Titles" localSheetId="0">'Simulador AQUISIÇÃO DE IMÓVEIS'!$18:$20</definedName>
  </definedNames>
  <calcPr fullCalcOnLoad="1"/>
</workbook>
</file>

<file path=xl/sharedStrings.xml><?xml version="1.0" encoding="utf-8"?>
<sst xmlns="http://schemas.openxmlformats.org/spreadsheetml/2006/main" count="52" uniqueCount="30">
  <si>
    <t xml:space="preserve"> %</t>
  </si>
  <si>
    <t xml:space="preserve">  ao ano</t>
  </si>
  <si>
    <t>TX EFETIVA=</t>
  </si>
  <si>
    <t>TX NOMINAL=</t>
  </si>
  <si>
    <t>MIP =</t>
  </si>
  <si>
    <t>DFI =</t>
  </si>
  <si>
    <t xml:space="preserve"> ao mês com o Seguro</t>
  </si>
  <si>
    <t>IPCA</t>
  </si>
  <si>
    <t>CONSIGNAÇÃO</t>
  </si>
  <si>
    <t>BOLETO</t>
  </si>
  <si>
    <t>TABELA PRICE</t>
  </si>
  <si>
    <t>SAC</t>
  </si>
  <si>
    <t>VALOR DO IMÓVEL ..............................................................................</t>
  </si>
  <si>
    <t>VALOR DA ENTRADA ..................................................................</t>
  </si>
  <si>
    <t>DATA DE NASCIMENTO ........................................................</t>
  </si>
  <si>
    <t>SISTEMA DE AMORTIZAÇÃO .................................................</t>
  </si>
  <si>
    <t>INDEXADOR MENSAL ..............................................................</t>
  </si>
  <si>
    <t>FORMA DE PAGAMENTO ...................................................</t>
  </si>
  <si>
    <t>VALOR DO FINANCIAMENTO ........................................................</t>
  </si>
  <si>
    <t>DATA da SIMULAÇÃO ............................................................</t>
  </si>
  <si>
    <t>RENDA BRUTA ..................................................................</t>
  </si>
  <si>
    <t>TABELA DE JUROS</t>
  </si>
  <si>
    <t>CÁLCULO DA RENDA</t>
  </si>
  <si>
    <t>T A B E L A   DE   J U R O S</t>
  </si>
  <si>
    <t>PRAZO PRETENDIDO (meses) .........................................................................</t>
  </si>
  <si>
    <t>TAXA NOMINAL de JUROS ..........................................................</t>
  </si>
  <si>
    <t>TAXA A SER APLICADA =</t>
  </si>
  <si>
    <t xml:space="preserve"> a.a.</t>
  </si>
  <si>
    <t>%</t>
  </si>
  <si>
    <t>TR - TAXA REFERENCIAL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</si>
</sst>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* #,##0.0000_);_(* \(#,##0.0000\);_(* &quot;-&quot;??_);_(@_)"/>
    <numFmt numFmtId="169" formatCode="0.0000"/>
    <numFmt numFmtId="170" formatCode="#,##0.00_);[Red]\(&quot;R$ &quot;#,##0.00\)"/>
    <numFmt numFmtId="171" formatCode="dd\ /\ mm\ /\ yyyy"/>
    <numFmt numFmtId="172" formatCode="0.0000%"/>
    <numFmt numFmtId="173" formatCode="0.000000"/>
    <numFmt numFmtId="174" formatCode="0.0000000%"/>
    <numFmt numFmtId="175" formatCode="&quot;R$ &quot;0.00"/>
    <numFmt numFmtId="176" formatCode="0.00\ %"/>
    <numFmt numFmtId="177" formatCode="&quot;R$&quot;\ #,##0.00_);\(#,##0.00\)"/>
    <numFmt numFmtId="178" formatCode="00"/>
    <numFmt numFmtId="179" formatCode="#,##0.00______"/>
    <numFmt numFmtId="180" formatCode="[$-416]dddd\,\ d&quot; de &quot;mmmm&quot; de &quot;yyyy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&quot;R$&quot;\ #,##0.00"/>
    <numFmt numFmtId="186" formatCode="0.0%"/>
    <numFmt numFmtId="187" formatCode="0.000%"/>
    <numFmt numFmtId="188" formatCode="#,##0.00;[Red]#,##0.00"/>
    <numFmt numFmtId="189" formatCode="_-* #,##0.00_-;\-* #,##0.00_-;_-* &quot;-&quot;??_-;_-@___-"/>
    <numFmt numFmtId="190" formatCode="_-* #,##0.00_-;\-* #,##0.00_-;_-* &quot;-&quot;??_-;_-@_____-"/>
    <numFmt numFmtId="191" formatCode="_-* #,##0.00_-;\-* #,##0.00_-;_-* &quot;-&quot;??_-;___-@_____-"/>
    <numFmt numFmtId="192" formatCode="#,##0.00_);\(#,##0.00\)"/>
    <numFmt numFmtId="193" formatCode="#,##0.00_);\(#,##0.00"/>
    <numFmt numFmtId="194" formatCode="#,##0.000_);\(#,##0.000\)"/>
    <numFmt numFmtId="195" formatCode="#,##0.0000_);\(#,##0.0000\)"/>
    <numFmt numFmtId="196" formatCode="#,##0.00000_);\(#,##0.00000\)"/>
    <numFmt numFmtId="197" formatCode="_(* #,##0.000_);_(* \(#,##0.000\);_(* &quot;-&quot;??_);_(@_)"/>
    <numFmt numFmtId="198" formatCode="&quot;R$&quot;\ \ ##,##0.00_);\(##,##0.00\)"/>
    <numFmt numFmtId="199" formatCode="&quot;R$&quot;\ \ \ ##,##0.00_);\(##,##0.00\)"/>
    <numFmt numFmtId="200" formatCode="0.00000%"/>
    <numFmt numFmtId="201" formatCode="0.000000%"/>
    <numFmt numFmtId="202" formatCode="#,##0.00_);\(##,###,###,##0.00\)"/>
    <numFmt numFmtId="203" formatCode="##&quot;/&quot;##&quot;/&quot;##"/>
    <numFmt numFmtId="204" formatCode="&quot;R$&quot;\ \ \ #,##0.00_);\(##,##0.00\)"/>
    <numFmt numFmtId="205" formatCode="&quot;R$&quot;\ \ #,##0.00_);\(##,##0.00\)"/>
    <numFmt numFmtId="206" formatCode="&quot;R$&quot;\ \ #,##0.00_);\(#,##0.00\)"/>
    <numFmt numFmtId="207" formatCode="&quot;R$&quot;\ #,##0.000"/>
    <numFmt numFmtId="208" formatCode="&quot;R$&quot;\ #,##0.0000"/>
    <numFmt numFmtId="209" formatCode="##,##0.00______"/>
    <numFmt numFmtId="210" formatCode="__#,##0.00______"/>
    <numFmt numFmtId="211" formatCode="_(* #,##0.00000_);_(* \(#,##0.00000\);_(* &quot;-&quot;??_);_(@_)"/>
    <numFmt numFmtId="212" formatCode="_(* #,##0.000000_);_(* \(#,##0.000000\);_(* &quot;-&quot;??_);_(@_)"/>
    <numFmt numFmtId="213" formatCode="#,##0.000000_);\(#,##0.000000\)"/>
    <numFmt numFmtId="214" formatCode="&quot;R$&quot;\ #,##0.000000"/>
    <numFmt numFmtId="215" formatCode="#,##0.000______"/>
    <numFmt numFmtId="216" formatCode="#,##0.0000______"/>
    <numFmt numFmtId="217" formatCode="#,##0.0000000_);\(#,##0.0000000\)"/>
    <numFmt numFmtId="218" formatCode="#,##0.00000000_);\(#,##0.00000000\)"/>
    <numFmt numFmtId="219" formatCode="0.000"/>
    <numFmt numFmtId="220" formatCode="0.00000"/>
    <numFmt numFmtId="221" formatCode="0.0000000"/>
    <numFmt numFmtId="222" formatCode="0.00000000"/>
    <numFmt numFmtId="223" formatCode="0.000000000"/>
    <numFmt numFmtId="224" formatCode="_-* #,##0.0000_-;\-* #,##0.0000_-;_-* &quot;-&quot;????_-;_-@_-"/>
    <numFmt numFmtId="225" formatCode="#,##0.000"/>
  </numFmts>
  <fonts count="8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color indexed="30"/>
      <name val="Arial"/>
      <family val="2"/>
    </font>
    <font>
      <sz val="10"/>
      <color indexed="42"/>
      <name val="Arial"/>
      <family val="2"/>
    </font>
    <font>
      <b/>
      <i/>
      <sz val="20"/>
      <color indexed="18"/>
      <name val="Arial"/>
      <family val="2"/>
    </font>
    <font>
      <b/>
      <sz val="10"/>
      <name val="Tahoma"/>
      <family val="2"/>
    </font>
    <font>
      <b/>
      <sz val="10"/>
      <color indexed="10"/>
      <name val="Microsoft Sans Serif"/>
      <family val="2"/>
    </font>
    <font>
      <sz val="10"/>
      <name val="Tahoma"/>
      <family val="2"/>
    </font>
    <font>
      <b/>
      <sz val="10"/>
      <name val="Arial"/>
      <family val="2"/>
    </font>
    <font>
      <b/>
      <i/>
      <sz val="13"/>
      <name val="Lucida Fax"/>
      <family val="1"/>
    </font>
    <font>
      <b/>
      <sz val="17"/>
      <color indexed="10"/>
      <name val="Arial"/>
      <family val="2"/>
    </font>
    <font>
      <b/>
      <sz val="8"/>
      <name val="Arial"/>
      <family val="2"/>
    </font>
    <font>
      <b/>
      <sz val="11"/>
      <name val="Microsoft Sans Serif"/>
      <family val="2"/>
    </font>
    <font>
      <b/>
      <sz val="10"/>
      <color indexed="12"/>
      <name val="Arial"/>
      <family val="2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sz val="11"/>
      <name val="Microsoft Sans Serif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26"/>
      <name val="Arial"/>
      <family val="2"/>
    </font>
    <font>
      <b/>
      <sz val="11.2"/>
      <color indexed="56"/>
      <name val="Aharoni"/>
      <family val="0"/>
    </font>
    <font>
      <b/>
      <sz val="10"/>
      <color indexed="26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Microsoft Sans Serif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color indexed="56"/>
      <name val="Cambria"/>
      <family val="1"/>
    </font>
    <font>
      <b/>
      <sz val="17"/>
      <color indexed="56"/>
      <name val="Cascadia Code"/>
      <family val="3"/>
    </font>
    <font>
      <b/>
      <sz val="16"/>
      <color indexed="56"/>
      <name val="Arial"/>
      <family val="2"/>
    </font>
    <font>
      <b/>
      <sz val="16"/>
      <color indexed="56"/>
      <name val="Cascadia Code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0.7999799847602844"/>
      <name val="Arial"/>
      <family val="2"/>
    </font>
    <font>
      <b/>
      <sz val="11.2"/>
      <color rgb="FF002060"/>
      <name val="Aharoni"/>
      <family val="0"/>
    </font>
    <font>
      <b/>
      <sz val="10"/>
      <color theme="4" tint="0.7999799847602844"/>
      <name val="Tahoma"/>
      <family val="2"/>
    </font>
    <font>
      <b/>
      <sz val="11"/>
      <color rgb="FFFF0000"/>
      <name val="Microsoft Sans Serif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Microsoft Sans Serif"/>
      <family val="2"/>
    </font>
    <font>
      <b/>
      <sz val="10"/>
      <color rgb="FF000000"/>
      <name val="Calibri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i/>
      <sz val="10"/>
      <color rgb="FF002060"/>
      <name val="Cambria"/>
      <family val="1"/>
    </font>
    <font>
      <b/>
      <sz val="16"/>
      <color rgb="FF002060"/>
      <name val="Arial"/>
      <family val="2"/>
    </font>
    <font>
      <b/>
      <sz val="17"/>
      <color rgb="FFFF0000"/>
      <name val="Arial"/>
      <family val="2"/>
    </font>
    <font>
      <b/>
      <sz val="16"/>
      <color rgb="FF002060"/>
      <name val="Cascadia Code"/>
      <family val="3"/>
    </font>
    <font>
      <b/>
      <sz val="17"/>
      <color rgb="FF002060"/>
      <name val="Cascadia Code"/>
      <family val="3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-0.2509700059890747"/>
        </stop>
      </gradientFill>
    </fill>
    <fill>
      <patternFill patternType="solid">
        <fgColor theme="4" tint="0.7999799847602844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7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7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7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7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7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7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7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7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7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7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7" tint="-0.2509700059890747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63" fillId="21" borderId="5" applyNumberFormat="0" applyAlignment="0" applyProtection="0"/>
    <xf numFmtId="165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67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167" fontId="0" fillId="2" borderId="0" xfId="6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NumberFormat="1" applyFill="1" applyAlignment="1" applyProtection="1">
      <alignment horizontal="left" vertical="center" indent="5"/>
      <protection hidden="1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14" fontId="0" fillId="2" borderId="0" xfId="0" applyNumberFormat="1" applyFill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/>
      <protection hidden="1"/>
    </xf>
    <xf numFmtId="167" fontId="0" fillId="2" borderId="0" xfId="0" applyNumberForma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168" fontId="0" fillId="2" borderId="0" xfId="60" applyNumberFormat="1" applyFont="1" applyFill="1" applyAlignment="1" applyProtection="1">
      <alignment/>
      <protection hidden="1"/>
    </xf>
    <xf numFmtId="14" fontId="0" fillId="2" borderId="0" xfId="0" applyNumberFormat="1" applyFill="1" applyAlignment="1">
      <alignment horizontal="center"/>
    </xf>
    <xf numFmtId="170" fontId="0" fillId="2" borderId="0" xfId="0" applyNumberFormat="1" applyFill="1" applyAlignment="1" applyProtection="1">
      <alignment/>
      <protection hidden="1"/>
    </xf>
    <xf numFmtId="0" fontId="0" fillId="2" borderId="0" xfId="0" applyNumberFormat="1" applyFont="1" applyFill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71" fillId="2" borderId="0" xfId="0" applyFont="1" applyFill="1" applyAlignment="1" applyProtection="1">
      <alignment/>
      <protection hidden="1"/>
    </xf>
    <xf numFmtId="0" fontId="71" fillId="2" borderId="0" xfId="0" applyFont="1" applyFill="1" applyAlignment="1" applyProtection="1">
      <alignment horizontal="center"/>
      <protection hidden="1"/>
    </xf>
    <xf numFmtId="0" fontId="72" fillId="2" borderId="0" xfId="0" applyFont="1" applyFill="1" applyAlignment="1">
      <alignment horizontal="center" vertical="center"/>
    </xf>
    <xf numFmtId="0" fontId="73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>
      <alignment horizontal="center"/>
    </xf>
    <xf numFmtId="171" fontId="6" fillId="34" borderId="11" xfId="0" applyNumberFormat="1" applyFont="1" applyFill="1" applyBorder="1" applyAlignment="1" applyProtection="1">
      <alignment horizontal="center"/>
      <protection hidden="1"/>
    </xf>
    <xf numFmtId="0" fontId="40" fillId="9" borderId="0" xfId="0" applyFont="1" applyFill="1" applyBorder="1" applyAlignment="1" applyProtection="1">
      <alignment horizontal="center" wrapText="1"/>
      <protection hidden="1"/>
    </xf>
    <xf numFmtId="0" fontId="41" fillId="9" borderId="0" xfId="0" applyFont="1" applyFill="1" applyBorder="1" applyAlignment="1" applyProtection="1">
      <alignment horizontal="center" vertical="center" wrapText="1"/>
      <protection hidden="1"/>
    </xf>
    <xf numFmtId="0" fontId="40" fillId="9" borderId="0" xfId="0" applyFont="1" applyFill="1" applyBorder="1" applyAlignment="1" applyProtection="1">
      <alignment vertical="center" wrapText="1"/>
      <protection hidden="1"/>
    </xf>
    <xf numFmtId="0" fontId="0" fillId="35" borderId="0" xfId="0" applyFill="1" applyBorder="1" applyAlignment="1" applyProtection="1">
      <alignment horizontal="center"/>
      <protection hidden="1"/>
    </xf>
    <xf numFmtId="171" fontId="6" fillId="35" borderId="0" xfId="0" applyNumberFormat="1" applyFont="1" applyFill="1" applyBorder="1" applyAlignment="1" applyProtection="1">
      <alignment horizontal="center"/>
      <protection hidden="1"/>
    </xf>
    <xf numFmtId="0" fontId="74" fillId="2" borderId="0" xfId="0" applyNumberFormat="1" applyFont="1" applyFill="1" applyBorder="1" applyAlignment="1" applyProtection="1" quotePrefix="1">
      <alignment vertic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11" fillId="7" borderId="0" xfId="0" applyFont="1" applyFill="1" applyBorder="1" applyAlignment="1" applyProtection="1">
      <alignment vertical="center"/>
      <protection hidden="1"/>
    </xf>
    <xf numFmtId="172" fontId="0" fillId="2" borderId="0" xfId="0" applyNumberFormat="1" applyFill="1" applyAlignment="1" applyProtection="1">
      <alignment/>
      <protection hidden="1"/>
    </xf>
    <xf numFmtId="10" fontId="0" fillId="2" borderId="0" xfId="48" applyNumberFormat="1" applyFont="1" applyFill="1" applyAlignment="1" applyProtection="1">
      <alignment/>
      <protection hidden="1"/>
    </xf>
    <xf numFmtId="174" fontId="0" fillId="2" borderId="0" xfId="0" applyNumberFormat="1" applyFill="1" applyAlignment="1" applyProtection="1">
      <alignment/>
      <protection hidden="1"/>
    </xf>
    <xf numFmtId="0" fontId="13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69" fontId="0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/>
    </xf>
    <xf numFmtId="173" fontId="3" fillId="2" borderId="0" xfId="0" applyNumberFormat="1" applyFont="1" applyFill="1" applyAlignment="1">
      <alignment/>
    </xf>
    <xf numFmtId="14" fontId="0" fillId="2" borderId="0" xfId="0" applyNumberFormat="1" applyFill="1" applyAlignment="1" applyProtection="1">
      <alignment/>
      <protection hidden="1"/>
    </xf>
    <xf numFmtId="0" fontId="40" fillId="9" borderId="0" xfId="0" applyFont="1" applyFill="1" applyBorder="1" applyAlignment="1" applyProtection="1">
      <alignment horizontal="center" vertical="top" wrapText="1"/>
      <protection hidden="1"/>
    </xf>
    <xf numFmtId="0" fontId="75" fillId="35" borderId="0" xfId="0" applyFont="1" applyFill="1" applyBorder="1" applyAlignment="1" applyProtection="1">
      <alignment vertical="center"/>
      <protection hidden="1"/>
    </xf>
    <xf numFmtId="0" fontId="76" fillId="35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40" fillId="9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 horizontal="center"/>
      <protection hidden="1"/>
    </xf>
    <xf numFmtId="167" fontId="0" fillId="2" borderId="0" xfId="60" applyFont="1" applyFill="1" applyAlignment="1" applyProtection="1">
      <alignment/>
      <protection hidden="1"/>
    </xf>
    <xf numFmtId="8" fontId="0" fillId="2" borderId="0" xfId="0" applyNumberFormat="1" applyFill="1" applyAlignment="1" applyProtection="1">
      <alignment/>
      <protection hidden="1"/>
    </xf>
    <xf numFmtId="201" fontId="3" fillId="2" borderId="0" xfId="48" applyNumberFormat="1" applyFont="1" applyFill="1" applyAlignment="1" applyProtection="1">
      <alignment/>
      <protection hidden="1"/>
    </xf>
    <xf numFmtId="201" fontId="3" fillId="2" borderId="0" xfId="0" applyNumberFormat="1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179" fontId="8" fillId="33" borderId="0" xfId="0" applyNumberFormat="1" applyFont="1" applyFill="1" applyBorder="1" applyAlignment="1" applyProtection="1">
      <alignment/>
      <protection hidden="1"/>
    </xf>
    <xf numFmtId="192" fontId="0" fillId="33" borderId="0" xfId="0" applyNumberFormat="1" applyFill="1" applyBorder="1" applyAlignment="1" applyProtection="1">
      <alignment horizontal="center"/>
      <protection hidden="1"/>
    </xf>
    <xf numFmtId="192" fontId="0" fillId="0" borderId="0" xfId="60" applyNumberFormat="1" applyFont="1" applyFill="1" applyBorder="1" applyAlignment="1" applyProtection="1">
      <alignment horizontal="center"/>
      <protection hidden="1"/>
    </xf>
    <xf numFmtId="0" fontId="14" fillId="2" borderId="0" xfId="0" applyNumberFormat="1" applyFont="1" applyFill="1" applyBorder="1" applyAlignment="1" applyProtection="1" quotePrefix="1">
      <alignment vertical="center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192" fontId="0" fillId="2" borderId="0" xfId="0" applyNumberFormat="1" applyFill="1" applyBorder="1" applyAlignment="1" applyProtection="1">
      <alignment horizontal="center"/>
      <protection hidden="1"/>
    </xf>
    <xf numFmtId="0" fontId="77" fillId="2" borderId="0" xfId="0" applyNumberFormat="1" applyFont="1" applyFill="1" applyBorder="1" applyAlignment="1" applyProtection="1" quotePrefix="1">
      <alignment vertical="center"/>
      <protection hidden="1"/>
    </xf>
    <xf numFmtId="176" fontId="15" fillId="35" borderId="0" xfId="0" applyNumberFormat="1" applyFont="1" applyFill="1" applyBorder="1" applyAlignment="1" applyProtection="1">
      <alignment vertical="center"/>
      <protection hidden="1"/>
    </xf>
    <xf numFmtId="0" fontId="78" fillId="2" borderId="0" xfId="0" applyFont="1" applyFill="1" applyBorder="1" applyAlignment="1">
      <alignment vertical="center" wrapText="1"/>
    </xf>
    <xf numFmtId="171" fontId="6" fillId="37" borderId="11" xfId="0" applyNumberFormat="1" applyFont="1" applyFill="1" applyBorder="1" applyAlignment="1" applyProtection="1">
      <alignment horizontal="center"/>
      <protection hidden="1"/>
    </xf>
    <xf numFmtId="0" fontId="2" fillId="38" borderId="11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2" fillId="40" borderId="12" xfId="0" applyFont="1" applyFill="1" applyBorder="1" applyAlignment="1" applyProtection="1">
      <alignment/>
      <protection hidden="1"/>
    </xf>
    <xf numFmtId="0" fontId="0" fillId="41" borderId="12" xfId="0" applyFill="1" applyBorder="1" applyAlignment="1" applyProtection="1">
      <alignment/>
      <protection hidden="1"/>
    </xf>
    <xf numFmtId="171" fontId="16" fillId="35" borderId="0" xfId="0" applyNumberFormat="1" applyFont="1" applyFill="1" applyBorder="1" applyAlignment="1" applyProtection="1">
      <alignment horizontal="center"/>
      <protection hidden="1"/>
    </xf>
    <xf numFmtId="167" fontId="17" fillId="2" borderId="0" xfId="60" applyFont="1" applyFill="1" applyAlignment="1" applyProtection="1" quotePrefix="1">
      <alignment horizontal="left" vertical="center"/>
      <protection hidden="1"/>
    </xf>
    <xf numFmtId="10" fontId="0" fillId="2" borderId="0" xfId="0" applyNumberFormat="1" applyFont="1" applyFill="1" applyAlignment="1" applyProtection="1">
      <alignment/>
      <protection hidden="1"/>
    </xf>
    <xf numFmtId="0" fontId="0" fillId="42" borderId="13" xfId="0" applyFill="1" applyBorder="1" applyAlignment="1" applyProtection="1">
      <alignment/>
      <protection hidden="1"/>
    </xf>
    <xf numFmtId="0" fontId="0" fillId="43" borderId="10" xfId="0" applyFill="1" applyBorder="1" applyAlignment="1" applyProtection="1">
      <alignment/>
      <protection hidden="1"/>
    </xf>
    <xf numFmtId="0" fontId="0" fillId="44" borderId="14" xfId="0" applyFill="1" applyBorder="1" applyAlignment="1" applyProtection="1">
      <alignment/>
      <protection hidden="1"/>
    </xf>
    <xf numFmtId="0" fontId="0" fillId="45" borderId="15" xfId="0" applyFill="1" applyBorder="1" applyAlignment="1" applyProtection="1">
      <alignment/>
      <protection hidden="1"/>
    </xf>
    <xf numFmtId="0" fontId="0" fillId="46" borderId="16" xfId="0" applyFill="1" applyBorder="1" applyAlignment="1" applyProtection="1">
      <alignment/>
      <protection hidden="1"/>
    </xf>
    <xf numFmtId="0" fontId="0" fillId="47" borderId="17" xfId="0" applyFill="1" applyBorder="1" applyAlignment="1" applyProtection="1">
      <alignment/>
      <protection hidden="1"/>
    </xf>
    <xf numFmtId="185" fontId="74" fillId="2" borderId="0" xfId="0" applyNumberFormat="1" applyFont="1" applyFill="1" applyBorder="1" applyAlignment="1" applyProtection="1" quotePrefix="1">
      <alignment vertical="center"/>
      <protection hidden="1"/>
    </xf>
    <xf numFmtId="167" fontId="79" fillId="2" borderId="0" xfId="60" applyFon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11" fillId="7" borderId="16" xfId="0" applyFont="1" applyFill="1" applyBorder="1" applyAlignment="1" applyProtection="1">
      <alignment vertical="center"/>
      <protection hidden="1"/>
    </xf>
    <xf numFmtId="0" fontId="11" fillId="7" borderId="11" xfId="0" applyFont="1" applyFill="1" applyBorder="1" applyAlignment="1" applyProtection="1">
      <alignment vertical="center"/>
      <protection hidden="1"/>
    </xf>
    <xf numFmtId="0" fontId="11" fillId="7" borderId="17" xfId="0" applyFont="1" applyFill="1" applyBorder="1" applyAlignment="1" applyProtection="1">
      <alignment vertical="center"/>
      <protection hidden="1"/>
    </xf>
    <xf numFmtId="0" fontId="11" fillId="7" borderId="12" xfId="0" applyFont="1" applyFill="1" applyBorder="1" applyAlignment="1" applyProtection="1">
      <alignment vertical="center"/>
      <protection hidden="1"/>
    </xf>
    <xf numFmtId="0" fontId="11" fillId="7" borderId="15" xfId="0" applyFont="1" applyFill="1" applyBorder="1" applyAlignment="1" applyProtection="1">
      <alignment vertical="center"/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11" fillId="13" borderId="16" xfId="0" applyFont="1" applyFill="1" applyBorder="1" applyAlignment="1" applyProtection="1">
      <alignment vertical="center"/>
      <protection hidden="1"/>
    </xf>
    <xf numFmtId="167" fontId="80" fillId="2" borderId="0" xfId="60" applyFont="1" applyFill="1" applyAlignment="1" applyProtection="1">
      <alignment/>
      <protection hidden="1"/>
    </xf>
    <xf numFmtId="0" fontId="80" fillId="2" borderId="0" xfId="0" applyFont="1" applyFill="1" applyAlignment="1" applyProtection="1">
      <alignment/>
      <protection hidden="1"/>
    </xf>
    <xf numFmtId="0" fontId="48" fillId="48" borderId="0" xfId="0" applyFont="1" applyFill="1" applyAlignment="1" applyProtection="1">
      <alignment/>
      <protection hidden="1"/>
    </xf>
    <xf numFmtId="0" fontId="48" fillId="48" borderId="0" xfId="0" applyNumberFormat="1" applyFont="1" applyFill="1" applyBorder="1" applyAlignment="1" applyProtection="1" quotePrefix="1">
      <alignment vertical="center"/>
      <protection hidden="1"/>
    </xf>
    <xf numFmtId="0" fontId="48" fillId="49" borderId="0" xfId="0" applyFont="1" applyFill="1" applyAlignment="1" applyProtection="1">
      <alignment/>
      <protection hidden="1"/>
    </xf>
    <xf numFmtId="10" fontId="48" fillId="49" borderId="0" xfId="0" applyNumberFormat="1" applyFont="1" applyFill="1" applyAlignment="1" applyProtection="1">
      <alignment/>
      <protection hidden="1"/>
    </xf>
    <xf numFmtId="0" fontId="48" fillId="49" borderId="0" xfId="0" applyNumberFormat="1" applyFont="1" applyFill="1" applyBorder="1" applyAlignment="1" applyProtection="1" quotePrefix="1">
      <alignment vertical="center"/>
      <protection hidden="1"/>
    </xf>
    <xf numFmtId="10" fontId="48" fillId="49" borderId="0" xfId="0" applyNumberFormat="1" applyFont="1" applyFill="1" applyBorder="1" applyAlignment="1" applyProtection="1" quotePrefix="1">
      <alignment vertical="center"/>
      <protection hidden="1"/>
    </xf>
    <xf numFmtId="0" fontId="49" fillId="48" borderId="18" xfId="0" applyFont="1" applyFill="1" applyBorder="1" applyAlignment="1" applyProtection="1">
      <alignment horizontal="center"/>
      <protection hidden="1"/>
    </xf>
    <xf numFmtId="0" fontId="49" fillId="48" borderId="18" xfId="0" applyNumberFormat="1" applyFont="1" applyFill="1" applyBorder="1" applyAlignment="1" applyProtection="1" quotePrefix="1">
      <alignment horizontal="center" vertical="center"/>
      <protection hidden="1"/>
    </xf>
    <xf numFmtId="0" fontId="49" fillId="49" borderId="18" xfId="0" applyFont="1" applyFill="1" applyBorder="1" applyAlignment="1" applyProtection="1">
      <alignment horizontal="center"/>
      <protection hidden="1"/>
    </xf>
    <xf numFmtId="0" fontId="49" fillId="49" borderId="19" xfId="0" applyNumberFormat="1" applyFont="1" applyFill="1" applyBorder="1" applyAlignment="1" applyProtection="1" quotePrefix="1">
      <alignment horizontal="center" vertical="center"/>
      <protection hidden="1"/>
    </xf>
    <xf numFmtId="0" fontId="49" fillId="48" borderId="0" xfId="0" applyFont="1" applyFill="1" applyBorder="1" applyAlignment="1" applyProtection="1">
      <alignment/>
      <protection hidden="1"/>
    </xf>
    <xf numFmtId="0" fontId="49" fillId="48" borderId="0" xfId="0" applyNumberFormat="1" applyFont="1" applyFill="1" applyBorder="1" applyAlignment="1" applyProtection="1" quotePrefix="1">
      <alignment vertical="center"/>
      <protection hidden="1"/>
    </xf>
    <xf numFmtId="0" fontId="49" fillId="49" borderId="0" xfId="0" applyFont="1" applyFill="1" applyBorder="1" applyAlignment="1" applyProtection="1">
      <alignment/>
      <protection hidden="1"/>
    </xf>
    <xf numFmtId="0" fontId="49" fillId="49" borderId="20" xfId="0" applyNumberFormat="1" applyFont="1" applyFill="1" applyBorder="1" applyAlignment="1" applyProtection="1" quotePrefix="1">
      <alignment vertical="center"/>
      <protection hidden="1"/>
    </xf>
    <xf numFmtId="10" fontId="49" fillId="48" borderId="21" xfId="0" applyNumberFormat="1" applyFont="1" applyFill="1" applyBorder="1" applyAlignment="1" applyProtection="1">
      <alignment horizontal="center"/>
      <protection locked="0"/>
    </xf>
    <xf numFmtId="10" fontId="49" fillId="48" borderId="21" xfId="0" applyNumberFormat="1" applyFont="1" applyFill="1" applyBorder="1" applyAlignment="1" applyProtection="1" quotePrefix="1">
      <alignment horizontal="center" vertical="center"/>
      <protection locked="0"/>
    </xf>
    <xf numFmtId="10" fontId="49" fillId="49" borderId="21" xfId="0" applyNumberFormat="1" applyFont="1" applyFill="1" applyBorder="1" applyAlignment="1" applyProtection="1">
      <alignment horizontal="center"/>
      <protection locked="0"/>
    </xf>
    <xf numFmtId="10" fontId="49" fillId="49" borderId="22" xfId="0" applyNumberFormat="1" applyFont="1" applyFill="1" applyBorder="1" applyAlignment="1" applyProtection="1" quotePrefix="1">
      <alignment horizontal="center" vertical="center"/>
      <protection locked="0"/>
    </xf>
    <xf numFmtId="0" fontId="81" fillId="2" borderId="0" xfId="0" applyNumberFormat="1" applyFont="1" applyFill="1" applyBorder="1" applyAlignment="1" applyProtection="1" quotePrefix="1">
      <alignment horizontal="left" vertical="center"/>
      <protection hidden="1"/>
    </xf>
    <xf numFmtId="0" fontId="19" fillId="2" borderId="0" xfId="0" applyFont="1" applyFill="1" applyAlignment="1" applyProtection="1">
      <alignment/>
      <protection hidden="1"/>
    </xf>
    <xf numFmtId="0" fontId="74" fillId="2" borderId="23" xfId="0" applyNumberFormat="1" applyFont="1" applyFill="1" applyBorder="1" applyAlignment="1" applyProtection="1" quotePrefix="1">
      <alignment vertical="center"/>
      <protection hidden="1"/>
    </xf>
    <xf numFmtId="0" fontId="14" fillId="2" borderId="24" xfId="0" applyNumberFormat="1" applyFont="1" applyFill="1" applyBorder="1" applyAlignment="1" applyProtection="1" quotePrefix="1">
      <alignment vertical="center"/>
      <protection hidden="1"/>
    </xf>
    <xf numFmtId="192" fontId="0" fillId="33" borderId="0" xfId="0" applyNumberFormat="1" applyFill="1" applyBorder="1" applyAlignment="1" applyProtection="1">
      <alignment horizontal="center"/>
      <protection hidden="1"/>
    </xf>
    <xf numFmtId="0" fontId="11" fillId="7" borderId="13" xfId="0" applyFont="1" applyFill="1" applyBorder="1" applyAlignment="1" applyProtection="1">
      <alignment horizontal="left" vertical="center" indent="1"/>
      <protection hidden="1"/>
    </xf>
    <xf numFmtId="0" fontId="11" fillId="13" borderId="10" xfId="0" applyFont="1" applyFill="1" applyBorder="1" applyAlignment="1" applyProtection="1">
      <alignment horizontal="left" vertical="center" indent="1"/>
      <protection hidden="1"/>
    </xf>
    <xf numFmtId="0" fontId="11" fillId="7" borderId="10" xfId="0" applyFont="1" applyFill="1" applyBorder="1" applyAlignment="1" applyProtection="1">
      <alignment horizontal="left" vertical="center" indent="1"/>
      <protection hidden="1"/>
    </xf>
    <xf numFmtId="0" fontId="11" fillId="7" borderId="14" xfId="0" applyFont="1" applyFill="1" applyBorder="1" applyAlignment="1" applyProtection="1">
      <alignment horizontal="left" vertical="center" indent="1"/>
      <protection hidden="1"/>
    </xf>
    <xf numFmtId="167" fontId="9" fillId="2" borderId="0" xfId="60" applyNumberFormat="1" applyFont="1" applyFill="1" applyBorder="1" applyAlignment="1" applyProtection="1">
      <alignment horizontal="center"/>
      <protection hidden="1"/>
    </xf>
    <xf numFmtId="213" fontId="0" fillId="2" borderId="0" xfId="0" applyNumberFormat="1" applyFill="1" applyBorder="1" applyAlignment="1" applyProtection="1">
      <alignment horizontal="center"/>
      <protection hidden="1"/>
    </xf>
    <xf numFmtId="167" fontId="18" fillId="49" borderId="0" xfId="60" applyFont="1" applyFill="1" applyBorder="1" applyAlignment="1" applyProtection="1" quotePrefix="1">
      <alignment vertical="center"/>
      <protection hidden="1"/>
    </xf>
    <xf numFmtId="0" fontId="11" fillId="6" borderId="10" xfId="0" applyFont="1" applyFill="1" applyBorder="1" applyAlignment="1" applyProtection="1">
      <alignment horizontal="left" vertical="center" indent="1"/>
      <protection hidden="1"/>
    </xf>
    <xf numFmtId="0" fontId="11" fillId="6" borderId="0" xfId="0" applyFont="1" applyFill="1" applyBorder="1" applyAlignment="1" applyProtection="1">
      <alignment vertical="center"/>
      <protection hidden="1"/>
    </xf>
    <xf numFmtId="0" fontId="11" fillId="6" borderId="16" xfId="0" applyFont="1" applyFill="1" applyBorder="1" applyAlignment="1" applyProtection="1">
      <alignment vertical="center"/>
      <protection hidden="1"/>
    </xf>
    <xf numFmtId="0" fontId="11" fillId="12" borderId="10" xfId="0" applyFont="1" applyFill="1" applyBorder="1" applyAlignment="1" applyProtection="1">
      <alignment horizontal="left" vertical="center" indent="1"/>
      <protection hidden="1"/>
    </xf>
    <xf numFmtId="0" fontId="11" fillId="12" borderId="0" xfId="0" applyFont="1" applyFill="1" applyBorder="1" applyAlignment="1" applyProtection="1">
      <alignment vertical="center"/>
      <protection hidden="1"/>
    </xf>
    <xf numFmtId="185" fontId="0" fillId="2" borderId="0" xfId="0" applyNumberFormat="1" applyFont="1" applyFill="1" applyAlignment="1" applyProtection="1">
      <alignment horizontal="center"/>
      <protection hidden="1"/>
    </xf>
    <xf numFmtId="192" fontId="0" fillId="33" borderId="0" xfId="0" applyNumberFormat="1" applyFill="1" applyBorder="1" applyAlignment="1" applyProtection="1">
      <alignment horizontal="center"/>
      <protection hidden="1"/>
    </xf>
    <xf numFmtId="169" fontId="74" fillId="2" borderId="0" xfId="0" applyNumberFormat="1" applyFont="1" applyFill="1" applyBorder="1" applyAlignment="1" applyProtection="1" quotePrefix="1">
      <alignment vertical="center"/>
      <protection hidden="1"/>
    </xf>
    <xf numFmtId="173" fontId="48" fillId="48" borderId="0" xfId="0" applyNumberFormat="1" applyFont="1" applyFill="1" applyAlignment="1" applyProtection="1">
      <alignment/>
      <protection hidden="1"/>
    </xf>
    <xf numFmtId="14" fontId="0" fillId="2" borderId="0" xfId="0" applyNumberFormat="1" applyFont="1" applyFill="1" applyAlignment="1">
      <alignment horizontal="center"/>
    </xf>
    <xf numFmtId="222" fontId="74" fillId="2" borderId="25" xfId="0" applyNumberFormat="1" applyFont="1" applyFill="1" applyBorder="1" applyAlignment="1" applyProtection="1" quotePrefix="1">
      <alignment vertical="center"/>
      <protection hidden="1"/>
    </xf>
    <xf numFmtId="173" fontId="48" fillId="48" borderId="0" xfId="0" applyNumberFormat="1" applyFont="1" applyFill="1" applyBorder="1" applyAlignment="1" applyProtection="1" quotePrefix="1">
      <alignment vertical="center"/>
      <protection hidden="1"/>
    </xf>
    <xf numFmtId="195" fontId="0" fillId="2" borderId="0" xfId="0" applyNumberFormat="1" applyFill="1" applyBorder="1" applyAlignment="1" applyProtection="1">
      <alignment horizontal="center"/>
      <protection hidden="1"/>
    </xf>
    <xf numFmtId="167" fontId="0" fillId="49" borderId="0" xfId="60" applyNumberFormat="1" applyFont="1" applyFill="1" applyAlignment="1" applyProtection="1">
      <alignment/>
      <protection hidden="1"/>
    </xf>
    <xf numFmtId="214" fontId="74" fillId="2" borderId="0" xfId="0" applyNumberFormat="1" applyFont="1" applyFill="1" applyBorder="1" applyAlignment="1" applyProtection="1" quotePrefix="1">
      <alignment vertical="center"/>
      <protection hidden="1"/>
    </xf>
    <xf numFmtId="10" fontId="82" fillId="50" borderId="26" xfId="0" applyNumberFormat="1" applyFont="1" applyFill="1" applyBorder="1" applyAlignment="1" applyProtection="1">
      <alignment horizontal="center" vertical="center"/>
      <protection hidden="1"/>
    </xf>
    <xf numFmtId="10" fontId="82" fillId="50" borderId="27" xfId="0" applyNumberFormat="1" applyFont="1" applyFill="1" applyBorder="1" applyAlignment="1" applyProtection="1">
      <alignment horizontal="center" vertical="center"/>
      <protection hidden="1"/>
    </xf>
    <xf numFmtId="192" fontId="0" fillId="33" borderId="0" xfId="0" applyNumberFormat="1" applyFill="1" applyBorder="1" applyAlignment="1" applyProtection="1">
      <alignment horizontal="center"/>
      <protection hidden="1"/>
    </xf>
    <xf numFmtId="0" fontId="81" fillId="2" borderId="10" xfId="0" applyNumberFormat="1" applyFont="1" applyFill="1" applyBorder="1" applyAlignment="1" applyProtection="1" quotePrefix="1">
      <alignment horizontal="left" vertical="center"/>
      <protection hidden="1"/>
    </xf>
    <xf numFmtId="0" fontId="81" fillId="2" borderId="0" xfId="0" applyNumberFormat="1" applyFont="1" applyFill="1" applyBorder="1" applyAlignment="1" applyProtection="1" quotePrefix="1">
      <alignment horizontal="left" vertical="center"/>
      <protection hidden="1"/>
    </xf>
    <xf numFmtId="0" fontId="40" fillId="9" borderId="0" xfId="0" applyFont="1" applyFill="1" applyBorder="1" applyAlignment="1" applyProtection="1">
      <alignment horizontal="center" vertical="center" wrapText="1"/>
      <protection hidden="1"/>
    </xf>
    <xf numFmtId="0" fontId="81" fillId="35" borderId="10" xfId="0" applyFont="1" applyFill="1" applyBorder="1" applyAlignment="1" applyProtection="1">
      <alignment horizontal="left" vertical="center"/>
      <protection hidden="1"/>
    </xf>
    <xf numFmtId="0" fontId="81" fillId="35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205" fontId="83" fillId="51" borderId="26" xfId="0" applyNumberFormat="1" applyFont="1" applyFill="1" applyBorder="1" applyAlignment="1" applyProtection="1">
      <alignment horizontal="center" vertical="center"/>
      <protection locked="0"/>
    </xf>
    <xf numFmtId="205" fontId="83" fillId="51" borderId="27" xfId="0" applyNumberFormat="1" applyFont="1" applyFill="1" applyBorder="1" applyAlignment="1" applyProtection="1">
      <alignment horizontal="center" vertical="center"/>
      <protection locked="0"/>
    </xf>
    <xf numFmtId="4" fontId="0" fillId="33" borderId="0" xfId="0" applyNumberFormat="1" applyFill="1" applyBorder="1" applyAlignment="1" applyProtection="1">
      <alignment horizontal="center"/>
      <protection hidden="1"/>
    </xf>
    <xf numFmtId="14" fontId="83" fillId="51" borderId="26" xfId="0" applyNumberFormat="1" applyFont="1" applyFill="1" applyBorder="1" applyAlignment="1" applyProtection="1">
      <alignment horizontal="center" vertical="center"/>
      <protection locked="0"/>
    </xf>
    <xf numFmtId="14" fontId="83" fillId="51" borderId="27" xfId="0" applyNumberFormat="1" applyFont="1" applyFill="1" applyBorder="1" applyAlignment="1" applyProtection="1">
      <alignment horizontal="center" vertical="center"/>
      <protection locked="0"/>
    </xf>
    <xf numFmtId="178" fontId="83" fillId="33" borderId="26" xfId="0" applyNumberFormat="1" applyFont="1" applyFill="1" applyBorder="1" applyAlignment="1" applyProtection="1">
      <alignment horizontal="center" vertical="center"/>
      <protection locked="0"/>
    </xf>
    <xf numFmtId="178" fontId="83" fillId="33" borderId="27" xfId="0" applyNumberFormat="1" applyFont="1" applyFill="1" applyBorder="1" applyAlignment="1" applyProtection="1">
      <alignment horizontal="center" vertical="center"/>
      <protection locked="0"/>
    </xf>
    <xf numFmtId="178" fontId="84" fillId="49" borderId="28" xfId="0" applyNumberFormat="1" applyFont="1" applyFill="1" applyBorder="1" applyAlignment="1" applyProtection="1">
      <alignment horizontal="center" vertical="center"/>
      <protection/>
    </xf>
    <xf numFmtId="178" fontId="84" fillId="49" borderId="29" xfId="0" applyNumberFormat="1" applyFont="1" applyFill="1" applyBorder="1" applyAlignment="1" applyProtection="1">
      <alignment horizontal="center" vertical="center"/>
      <protection/>
    </xf>
    <xf numFmtId="178" fontId="84" fillId="49" borderId="30" xfId="0" applyNumberFormat="1" applyFont="1" applyFill="1" applyBorder="1" applyAlignment="1" applyProtection="1">
      <alignment horizontal="center" vertical="center"/>
      <protection/>
    </xf>
    <xf numFmtId="14" fontId="82" fillId="49" borderId="26" xfId="0" applyNumberFormat="1" applyFont="1" applyFill="1" applyBorder="1" applyAlignment="1" applyProtection="1">
      <alignment horizontal="center" vertical="center"/>
      <protection hidden="1"/>
    </xf>
    <xf numFmtId="14" fontId="82" fillId="49" borderId="27" xfId="0" applyNumberFormat="1" applyFont="1" applyFill="1" applyBorder="1" applyAlignment="1" applyProtection="1">
      <alignment horizontal="center" vertical="center"/>
      <protection hidden="1"/>
    </xf>
    <xf numFmtId="205" fontId="83" fillId="51" borderId="12" xfId="0" applyNumberFormat="1" applyFont="1" applyFill="1" applyBorder="1" applyAlignment="1" applyProtection="1">
      <alignment horizontal="center" vertical="center"/>
      <protection locked="0"/>
    </xf>
    <xf numFmtId="205" fontId="83" fillId="51" borderId="15" xfId="0" applyNumberFormat="1" applyFont="1" applyFill="1" applyBorder="1" applyAlignment="1" applyProtection="1">
      <alignment horizontal="center" vertical="center"/>
      <protection locked="0"/>
    </xf>
    <xf numFmtId="178" fontId="85" fillId="33" borderId="31" xfId="0" applyNumberFormat="1" applyFont="1" applyFill="1" applyBorder="1" applyAlignment="1" applyProtection="1">
      <alignment horizontal="center" vertical="center"/>
      <protection locked="0"/>
    </xf>
    <xf numFmtId="178" fontId="85" fillId="33" borderId="32" xfId="0" applyNumberFormat="1" applyFont="1" applyFill="1" applyBorder="1" applyAlignment="1" applyProtection="1">
      <alignment horizontal="center" vertical="center"/>
      <protection locked="0"/>
    </xf>
    <xf numFmtId="178" fontId="85" fillId="33" borderId="33" xfId="0" applyNumberFormat="1" applyFont="1" applyFill="1" applyBorder="1" applyAlignment="1" applyProtection="1">
      <alignment horizontal="center" vertical="center"/>
      <protection locked="0"/>
    </xf>
    <xf numFmtId="206" fontId="12" fillId="52" borderId="12" xfId="60" applyNumberFormat="1" applyFont="1" applyFill="1" applyBorder="1" applyAlignment="1" applyProtection="1">
      <alignment horizontal="center" vertical="center"/>
      <protection locked="0"/>
    </xf>
    <xf numFmtId="206" fontId="12" fillId="52" borderId="15" xfId="6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/>
      <protection hidden="1"/>
    </xf>
    <xf numFmtId="0" fontId="40" fillId="9" borderId="0" xfId="0" applyFont="1" applyFill="1" applyBorder="1" applyAlignment="1" applyProtection="1">
      <alignment horizontal="center" wrapText="1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17" fillId="33" borderId="34" xfId="0" applyFont="1" applyFill="1" applyBorder="1" applyAlignment="1" applyProtection="1">
      <alignment horizontal="center" vertical="center"/>
      <protection hidden="1"/>
    </xf>
    <xf numFmtId="0" fontId="17" fillId="33" borderId="35" xfId="0" applyFont="1" applyFill="1" applyBorder="1" applyAlignment="1" applyProtection="1">
      <alignment horizontal="center" vertical="center"/>
      <protection hidden="1"/>
    </xf>
    <xf numFmtId="0" fontId="17" fillId="33" borderId="36" xfId="0" applyFont="1" applyFill="1" applyBorder="1" applyAlignment="1" applyProtection="1">
      <alignment horizontal="center" vertical="center"/>
      <protection hidden="1"/>
    </xf>
    <xf numFmtId="0" fontId="81" fillId="2" borderId="10" xfId="60" applyNumberFormat="1" applyFont="1" applyFill="1" applyBorder="1" applyAlignment="1" applyProtection="1">
      <alignment horizontal="left" vertical="center"/>
      <protection hidden="1"/>
    </xf>
    <xf numFmtId="0" fontId="81" fillId="2" borderId="0" xfId="60" applyNumberFormat="1" applyFont="1" applyFill="1" applyBorder="1" applyAlignment="1" applyProtection="1">
      <alignment horizontal="left" vertical="center"/>
      <protection hidden="1"/>
    </xf>
    <xf numFmtId="0" fontId="81" fillId="35" borderId="10" xfId="0" applyFont="1" applyFill="1" applyBorder="1" applyAlignment="1" applyProtection="1" quotePrefix="1">
      <alignment horizontal="left" vertical="center"/>
      <protection hidden="1"/>
    </xf>
    <xf numFmtId="0" fontId="81" fillId="35" borderId="0" xfId="0" applyFont="1" applyFill="1" applyBorder="1" applyAlignment="1" applyProtection="1" quotePrefix="1">
      <alignment horizontal="left" vertical="center"/>
      <protection hidden="1"/>
    </xf>
    <xf numFmtId="177" fontId="82" fillId="49" borderId="11" xfId="60" applyNumberFormat="1" applyFont="1" applyFill="1" applyBorder="1" applyAlignment="1" applyProtection="1">
      <alignment horizontal="center" vertical="center"/>
      <protection hidden="1"/>
    </xf>
    <xf numFmtId="177" fontId="82" fillId="49" borderId="17" xfId="6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0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  <border>
        <top/>
      </border>
    </dxf>
    <dxf>
      <fill>
        <patternFill>
          <bgColor theme="4" tint="0.7999799847602844"/>
        </patternFill>
      </fill>
      <border>
        <right/>
        <top/>
      </border>
    </dxf>
    <dxf>
      <fill>
        <patternFill>
          <bgColor theme="4" tint="0.7999799847602844"/>
        </patternFill>
      </fill>
      <border>
        <top/>
      </border>
    </dxf>
    <dxf>
      <fill>
        <patternFill>
          <bgColor theme="4" tint="0.7999799847602844"/>
        </patternFill>
      </fill>
      <border>
        <left/>
        <top/>
      </border>
    </dxf>
    <dxf>
      <font>
        <b/>
        <i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/>
        <name val="Cambria"/>
        <color rgb="FF002060"/>
      </font>
    </dxf>
    <dxf>
      <font>
        <b/>
        <i/>
        <name val="Cambria"/>
        <color rgb="FF002060"/>
      </font>
    </dxf>
    <dxf>
      <font>
        <b/>
        <i/>
        <name val="Cambria"/>
        <color rgb="FF002060"/>
      </font>
    </dxf>
    <dxf>
      <fill>
        <patternFill>
          <bgColor theme="4" tint="0.7999799847602844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/>
        <name val="Cambria"/>
        <color rgb="FF00206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  <border>
        <left/>
      </border>
    </dxf>
    <dxf>
      <border>
        <right style="thin"/>
      </border>
    </dxf>
    <dxf>
      <border>
        <bottom style="thin"/>
      </border>
    </dxf>
    <dxf>
      <border>
        <right>
          <color indexed="63"/>
        </right>
        <bottom style="thin"/>
      </border>
    </dxf>
    <dxf>
      <border>
        <right/>
      </border>
    </dxf>
    <dxf>
      <border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theme="9" tint="0.7999799847602844"/>
        </patternFill>
      </fill>
      <border>
        <left/>
        <right/>
        <bottom/>
      </border>
    </dxf>
    <dxf>
      <fill>
        <patternFill>
          <bgColor theme="0"/>
        </patternFill>
      </fill>
      <border>
        <left/>
        <right/>
        <bottom/>
      </border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0"/>
        </patternFill>
      </fill>
      <border>
        <left/>
        <right/>
        <bottom/>
      </border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0"/>
        </patternFill>
      </fill>
      <border>
        <left/>
        <right/>
        <bottom/>
      </border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0"/>
        </patternFill>
      </fill>
      <border>
        <left/>
        <right/>
        <bottom/>
      </border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0"/>
        </patternFill>
      </fill>
      <border>
        <left/>
        <right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0"/>
        </patternFill>
      </fill>
      <border>
        <left/>
        <right/>
        <bottom/>
      </border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0"/>
        </patternFill>
      </fill>
      <border>
        <left/>
        <right/>
        <bottom/>
      </border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0"/>
        </patternFill>
      </fill>
      <border>
        <left/>
        <right/>
        <bottom/>
      </border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0"/>
        </patternFill>
      </fill>
      <border>
        <left/>
        <right/>
        <bottom/>
      </border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4" tint="0.7999799847602844"/>
        </patternFill>
      </fill>
      <border>
        <left/>
        <right/>
        <bottom/>
      </border>
    </dxf>
    <dxf>
      <fill>
        <patternFill>
          <bgColor theme="0"/>
        </patternFill>
      </fill>
      <border>
        <left/>
        <right/>
        <bottom/>
      </border>
    </dxf>
    <dxf>
      <fill>
        <patternFill>
          <bgColor theme="4" tint="0.7999799847602844"/>
        </patternFill>
      </fill>
      <border>
        <left/>
        <right/>
        <bottom/>
      </border>
    </dxf>
    <dxf>
      <font>
        <color rgb="FF002060"/>
      </font>
      <fill>
        <patternFill>
          <bgColor theme="0" tint="-0.14995999634265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  <border>
        <left/>
        <right/>
        <bottom/>
      </border>
    </dxf>
    <dxf>
      <fill>
        <patternFill>
          <bgColor theme="0"/>
        </patternFill>
      </fill>
      <border>
        <left/>
        <right/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border>
        <bottom style="thin"/>
      </border>
    </dxf>
    <dxf>
      <border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font>
        <b/>
        <i/>
        <color rgb="FF00206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5</xdr:col>
      <xdr:colOff>180975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191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7</xdr:row>
      <xdr:rowOff>133350</xdr:rowOff>
    </xdr:from>
    <xdr:to>
      <xdr:col>15</xdr:col>
      <xdr:colOff>76200</xdr:colOff>
      <xdr:row>7</xdr:row>
      <xdr:rowOff>266700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952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8</xdr:row>
      <xdr:rowOff>152400</xdr:rowOff>
    </xdr:from>
    <xdr:to>
      <xdr:col>15</xdr:col>
      <xdr:colOff>76200</xdr:colOff>
      <xdr:row>8</xdr:row>
      <xdr:rowOff>285750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22860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marelo Verde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BU1108"/>
  <sheetViews>
    <sheetView tabSelected="1" zoomScale="85" zoomScaleNormal="85" workbookViewId="0" topLeftCell="C1">
      <selection activeCell="L5" sqref="L5:N5"/>
    </sheetView>
  </sheetViews>
  <sheetFormatPr defaultColWidth="11.28125" defaultRowHeight="30" customHeight="1"/>
  <cols>
    <col min="1" max="1" width="1.7109375" style="19" customWidth="1"/>
    <col min="2" max="2" width="15.8515625" style="1" hidden="1" customWidth="1"/>
    <col min="3" max="3" width="12.421875" style="2" customWidth="1"/>
    <col min="4" max="4" width="12.57421875" style="1" customWidth="1"/>
    <col min="5" max="5" width="0.9921875" style="1" customWidth="1"/>
    <col min="6" max="6" width="4.28125" style="1" customWidth="1"/>
    <col min="7" max="7" width="1.28515625" style="1" customWidth="1"/>
    <col min="8" max="8" width="7.421875" style="2" hidden="1" customWidth="1"/>
    <col min="9" max="9" width="14.00390625" style="2" customWidth="1"/>
    <col min="10" max="10" width="15.57421875" style="1" customWidth="1"/>
    <col min="11" max="11" width="15.140625" style="1" customWidth="1"/>
    <col min="12" max="12" width="11.8515625" style="1" customWidth="1"/>
    <col min="13" max="13" width="11.140625" style="1" customWidth="1"/>
    <col min="14" max="14" width="17.28125" style="1" bestFit="1" customWidth="1"/>
    <col min="15" max="15" width="1.28515625" style="1" customWidth="1"/>
    <col min="16" max="16" width="9.421875" style="2" customWidth="1"/>
    <col min="17" max="17" width="2.140625" style="2" customWidth="1"/>
    <col min="18" max="18" width="6.421875" style="2" customWidth="1"/>
    <col min="19" max="19" width="13.421875" style="1" customWidth="1"/>
    <col min="20" max="20" width="12.8515625" style="1" customWidth="1"/>
    <col min="21" max="21" width="4.140625" style="1" customWidth="1"/>
    <col min="22" max="22" width="14.8515625" style="4" customWidth="1"/>
    <col min="23" max="23" width="5.140625" style="4" customWidth="1"/>
    <col min="24" max="24" width="11.8515625" style="4" customWidth="1"/>
    <col min="25" max="25" width="12.57421875" style="4" hidden="1" customWidth="1"/>
    <col min="26" max="26" width="8.7109375" style="4" hidden="1" customWidth="1"/>
    <col min="27" max="27" width="16.57421875" style="4" hidden="1" customWidth="1"/>
    <col min="28" max="28" width="13.140625" style="1" hidden="1" customWidth="1"/>
    <col min="29" max="29" width="11.28125" style="1" hidden="1" customWidth="1"/>
    <col min="30" max="30" width="12.28125" style="1" hidden="1" customWidth="1"/>
    <col min="31" max="31" width="12.57421875" style="1" hidden="1" customWidth="1"/>
    <col min="32" max="32" width="15.421875" style="5" hidden="1" customWidth="1"/>
    <col min="33" max="33" width="68.421875" style="2" hidden="1" customWidth="1"/>
    <col min="34" max="34" width="16.140625" style="1" hidden="1" customWidth="1"/>
    <col min="35" max="35" width="7.7109375" style="1" hidden="1" customWidth="1"/>
    <col min="36" max="37" width="12.28125" style="1" hidden="1" customWidth="1"/>
    <col min="38" max="38" width="7.7109375" style="1" hidden="1" customWidth="1"/>
    <col min="39" max="39" width="16.7109375" style="1" hidden="1" customWidth="1"/>
    <col min="40" max="40" width="16.140625" style="1" hidden="1" customWidth="1"/>
    <col min="41" max="41" width="68.421875" style="1" hidden="1" customWidth="1"/>
    <col min="42" max="42" width="7.7109375" style="1" hidden="1" customWidth="1"/>
    <col min="43" max="43" width="9.00390625" style="1" hidden="1" customWidth="1"/>
    <col min="44" max="44" width="10.140625" style="1" hidden="1" customWidth="1"/>
    <col min="45" max="45" width="13.140625" style="1" hidden="1" customWidth="1"/>
    <col min="46" max="46" width="11.28125" style="1" hidden="1" customWidth="1"/>
    <col min="47" max="47" width="14.28125" style="5" hidden="1" customWidth="1"/>
    <col min="48" max="59" width="11.28125" style="1" hidden="1" customWidth="1"/>
    <col min="60" max="60" width="15.28125" style="1" hidden="1" customWidth="1"/>
    <col min="61" max="61" width="12.28125" style="1" hidden="1" customWidth="1"/>
    <col min="62" max="71" width="11.28125" style="1" hidden="1" customWidth="1"/>
    <col min="72" max="72" width="15.7109375" style="1" hidden="1" customWidth="1"/>
    <col min="73" max="74" width="11.28125" style="1" hidden="1" customWidth="1"/>
    <col min="75" max="16384" width="11.28125" style="1" customWidth="1"/>
  </cols>
  <sheetData>
    <row r="1" spans="5:49" ht="13.5" customHeight="1">
      <c r="E1" s="3"/>
      <c r="F1" s="3"/>
      <c r="G1" s="86"/>
      <c r="H1" s="87"/>
      <c r="I1" s="87"/>
      <c r="J1" s="86"/>
      <c r="K1" s="86"/>
      <c r="L1" s="86"/>
      <c r="M1" s="86"/>
      <c r="N1" s="86"/>
      <c r="O1" s="86"/>
      <c r="P1" s="60"/>
      <c r="Q1" s="60"/>
      <c r="R1" s="60"/>
      <c r="S1" s="3"/>
      <c r="U1" s="3"/>
      <c r="AW1" s="5"/>
    </row>
    <row r="2" spans="3:47" ht="6" customHeight="1">
      <c r="C2" s="1"/>
      <c r="G2" s="78"/>
      <c r="H2" s="53"/>
      <c r="I2" s="72"/>
      <c r="J2" s="73"/>
      <c r="K2" s="73"/>
      <c r="L2" s="74"/>
      <c r="M2" s="74"/>
      <c r="N2" s="74"/>
      <c r="O2" s="81"/>
      <c r="P2" s="29"/>
      <c r="Q2" s="4"/>
      <c r="R2" s="49"/>
      <c r="S2" s="29"/>
      <c r="T2" s="29"/>
      <c r="V2" s="1"/>
      <c r="Z2" s="1"/>
      <c r="AA2" s="1"/>
      <c r="AE2" s="13"/>
      <c r="AF2" s="1"/>
      <c r="AG2" s="1"/>
      <c r="AP2" s="5"/>
      <c r="AR2" s="5"/>
      <c r="AU2" s="1"/>
    </row>
    <row r="3" spans="3:47" ht="24.75" customHeight="1" thickBot="1">
      <c r="C3" s="1"/>
      <c r="G3" s="79"/>
      <c r="I3" s="120" t="s">
        <v>12</v>
      </c>
      <c r="J3" s="91"/>
      <c r="K3" s="92"/>
      <c r="L3" s="168"/>
      <c r="M3" s="168"/>
      <c r="N3" s="169"/>
      <c r="O3" s="82"/>
      <c r="P3" s="148">
        <f>IF(L3&gt;1500000,"     =&gt; VALOR MÁXIMO = R$ 1.500.000,00.",IF(L3&gt;0,"     OK",IF(L4&lt;&gt;""," =&gt; PREENCHA O VALOR DO IMÓVEL","")))</f>
      </c>
      <c r="Q3" s="149"/>
      <c r="R3" s="149"/>
      <c r="S3" s="149"/>
      <c r="T3" s="149"/>
      <c r="U3" s="149"/>
      <c r="V3" s="149"/>
      <c r="W3" s="95"/>
      <c r="X3" s="96"/>
      <c r="Y3" s="1"/>
      <c r="Z3" s="1"/>
      <c r="AA3" s="1"/>
      <c r="AC3" s="2"/>
      <c r="AE3" s="5"/>
      <c r="AF3" s="1"/>
      <c r="AG3" s="1"/>
      <c r="AN3" s="5"/>
      <c r="AP3" s="5"/>
      <c r="AU3" s="1"/>
    </row>
    <row r="4" spans="3:73" ht="24.75" customHeight="1">
      <c r="C4" s="1"/>
      <c r="G4" s="79"/>
      <c r="I4" s="121" t="s">
        <v>13</v>
      </c>
      <c r="J4" s="93"/>
      <c r="K4" s="94"/>
      <c r="L4" s="151"/>
      <c r="M4" s="151"/>
      <c r="N4" s="152"/>
      <c r="O4" s="82"/>
      <c r="P4" s="148">
        <f>IF(L3="","",IF(OR(AND(L3&gt;=1,L3&lt;=1500000,(L3-L4)&gt;600000,L4&gt;=1,L3-(0.1*L3)&gt;60000),AND(L3&gt;1,L3&lt;=1500000,L4="",L3-(0.1*L3)&gt;600000)),"     =&gt; A ENTRADA TEM QUE SER NO MÍNIMO DE R$ "&amp;TEXT(L3-600000,"R$  #.##0,00_);(##.##0,00)")&amp;".",IF(AND(L3&lt;=1500000,L4=L3),"     =&gt; VALOR DA ENTRADA ESTÁ IGUAL AO VALOR DO IMÓVEL.",IF(OR(AND(L3&gt;=1,L3&lt;=1500000,L4=""),AND(L3="",L4="")),"     =&gt; NO MÍNIMO DE 10% DO VALOR DO IMÓVEL",IF(OR(L3&gt;1500000,L4=""),"",IF(AND(L4&lt;&gt;"",L4&lt;(0.1*L3)),"     =&gt; TEM QUE SER NO MÍNIMO DE 10% DO VALOR DO IMÓVEL",IF(L4&gt;L3,"     =&gt; VALOR DA ENTRADA MAIOR DO QUE O VALOR DO IMÓVEL.",IF(L4&gt;=(0.1*L3),"     OK","     =&gt; NO MÍNIMO DE 10% DO VALOR DO IMÓVEL"))))))))</f>
      </c>
      <c r="Q4" s="149"/>
      <c r="R4" s="149"/>
      <c r="S4" s="149"/>
      <c r="T4" s="149"/>
      <c r="U4" s="149"/>
      <c r="V4" s="149"/>
      <c r="W4" s="96"/>
      <c r="X4" s="96"/>
      <c r="Y4" s="1"/>
      <c r="Z4" s="1"/>
      <c r="AA4" s="1"/>
      <c r="AB4" s="2"/>
      <c r="AD4" s="173" t="s">
        <v>21</v>
      </c>
      <c r="AE4" s="173"/>
      <c r="AF4" s="173"/>
      <c r="AG4" s="1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S4" s="174" t="s">
        <v>23</v>
      </c>
      <c r="BT4" s="175"/>
      <c r="BU4" s="176"/>
    </row>
    <row r="5" spans="3:73" ht="24.75" customHeight="1">
      <c r="C5" s="1"/>
      <c r="G5" s="79"/>
      <c r="I5" s="122" t="s">
        <v>14</v>
      </c>
      <c r="J5" s="34"/>
      <c r="K5" s="88"/>
      <c r="L5" s="154"/>
      <c r="M5" s="154"/>
      <c r="N5" s="155"/>
      <c r="O5" s="82"/>
      <c r="P5" s="179" t="str">
        <f>IF(P6="     =&gt; CORRIJA A DATA DE NASCIMENTO PARA SABER O PRAZO MÁXIMO DISPONÍVEL.","     =&gt; PREENCHA A DATA COLOCANDO NO FORMATO   "&amp;TEXT("""dd/mm/aaaa""","""dd/mm/aaaa""")&amp;"   COM AS BARRAS.",IF(OR(ISERROR(BP15),ISERROR(BQ15),ISERROR(BR15)),"     =&gt; DATA INVÁLIDA.",IF(AND(BL18&gt;=0,BL18&lt;18),"     =&gt; MENOR DE DEZOITO ANOS.",IF(BP15&gt;BH13,"     =&gt; DATA INVÁLIDA.",IF(L5="","     =&gt; PREENCHA NO FORMATO   "&amp;TEXT("""dd/mm/aaaa""","""dd/mm/aaaa""")&amp;"   COM AS BARRAS.","     OK")))))</f>
        <v>     =&gt; PREENCHA NO FORMATO   "dd/mm/aaaa"   COM AS BARRAS.</v>
      </c>
      <c r="Q5" s="180"/>
      <c r="R5" s="180"/>
      <c r="S5" s="180"/>
      <c r="T5" s="180"/>
      <c r="U5" s="180"/>
      <c r="V5" s="180"/>
      <c r="W5" s="180"/>
      <c r="X5" s="180"/>
      <c r="Y5" s="1"/>
      <c r="Z5" s="1"/>
      <c r="AA5" s="5" t="s">
        <v>22</v>
      </c>
      <c r="AB5" s="2"/>
      <c r="AD5" s="97" t="s">
        <v>29</v>
      </c>
      <c r="AE5" s="97" t="s">
        <v>8</v>
      </c>
      <c r="AF5" s="135">
        <f>BU5</f>
        <v>0.07</v>
      </c>
      <c r="AG5" s="1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S5" s="103" t="s">
        <v>29</v>
      </c>
      <c r="BT5" s="107" t="s">
        <v>8</v>
      </c>
      <c r="BU5" s="111">
        <v>0.07</v>
      </c>
    </row>
    <row r="6" spans="3:73" ht="24.75" customHeight="1">
      <c r="C6" s="1"/>
      <c r="G6" s="79"/>
      <c r="I6" s="121" t="s">
        <v>24</v>
      </c>
      <c r="J6" s="93"/>
      <c r="K6" s="94"/>
      <c r="L6" s="156"/>
      <c r="M6" s="156"/>
      <c r="N6" s="157"/>
      <c r="O6" s="82"/>
      <c r="P6" s="145" t="str">
        <f>IF(L5="","     =&gt; PREENCHA A DATA DE NASCIMENTO PARA SABER O PRAZO DISPONÍVEL",IF(ISERR(BN26),"     =&gt; CORRIJA A DATA DE NASCIMENTO PARA SABER O PRAZO MÁXIMO DISPONÍVEL.",IF(BN26=0,"",IF(BP15&gt;BH13,"",IF(AND(L6&gt;=1,L6&lt;=((BN26))),"     OK =&gt; PRAZO MÁXIMO = "&amp;(BN26)&amp;" MESES.",IF(L6="","     =&gt; PRAZO MÁXIMO = "&amp;(BN26)&amp;" MESES.",IF(AND(L6&gt;=1,L6&lt;=((BN26))),"     OK =&gt; PRAZO MÁXIMO = "&amp;(BN26)&amp;" MESES.","     =&gt; PRAZO MÁXIMO = "&amp;(BN26)&amp;" MESES.")))))))</f>
        <v>     =&gt; PREENCHA A DATA DE NASCIMENTO PARA SABER O PRAZO DISPONÍVEL</v>
      </c>
      <c r="Q6" s="146"/>
      <c r="R6" s="146"/>
      <c r="S6" s="146"/>
      <c r="T6" s="146"/>
      <c r="U6" s="146"/>
      <c r="V6" s="146"/>
      <c r="W6" s="146"/>
      <c r="X6" s="146"/>
      <c r="Y6" s="46"/>
      <c r="Z6" s="31"/>
      <c r="AA6" s="126">
        <f>IF(ISERROR(AA7/3*10),"",(AA7/3)*10)</f>
      </c>
      <c r="AB6" s="31"/>
      <c r="AC6" s="134"/>
      <c r="AD6" s="98" t="s">
        <v>29</v>
      </c>
      <c r="AE6" s="98" t="s">
        <v>9</v>
      </c>
      <c r="AF6" s="138">
        <v>0.073</v>
      </c>
      <c r="AG6" s="31"/>
      <c r="AH6" s="31"/>
      <c r="AI6" s="31"/>
      <c r="AJ6" s="31"/>
      <c r="AM6" s="5"/>
      <c r="AO6" s="5">
        <v>600000</v>
      </c>
      <c r="AQ6" s="5"/>
      <c r="AR6" s="5"/>
      <c r="AU6" s="1"/>
      <c r="BH6" s="46">
        <f>L5</f>
        <v>0</v>
      </c>
      <c r="BS6" s="104" t="s">
        <v>29</v>
      </c>
      <c r="BT6" s="108" t="s">
        <v>9</v>
      </c>
      <c r="BU6" s="112">
        <v>0.075</v>
      </c>
    </row>
    <row r="7" spans="3:73" ht="24.75" customHeight="1" thickBot="1">
      <c r="C7" s="1"/>
      <c r="G7" s="79"/>
      <c r="I7" s="122" t="s">
        <v>20</v>
      </c>
      <c r="J7" s="34"/>
      <c r="K7" s="88"/>
      <c r="L7" s="163"/>
      <c r="M7" s="163"/>
      <c r="N7" s="164"/>
      <c r="O7" s="82"/>
      <c r="P7" s="177">
        <f>IF(ISERROR(BH11),"",IF(OR(P11="     =&gt; VALOR SUPERIOR AO LIMITE DE FINANCIAMENTO = R$ 600.000,00.",L6&gt;BN26,L3&gt;1500000),"",IF(OR(L3="",L4="",L5="",L6="",L8="",L9="",L4&lt;(0.1*L3)),"",IF(ISERROR(AA7),"",IF((L7*0.3)&lt;AA7,"     =&gt; É NECESSÁRIO TER UMA RENDA MÍNIMA DE "&amp;TEXT(AA6,"R$  #.##0,00_);(##.##0,00)")&amp;".","     OK =&gt; RENDA MÍNIMA EXIGIDA DE "&amp;TEXT(AA6,"R$  #.##0,00_);(##.##0,00)")&amp;".")))))</f>
      </c>
      <c r="Q7" s="178"/>
      <c r="R7" s="178"/>
      <c r="S7" s="178"/>
      <c r="T7" s="178"/>
      <c r="U7" s="178"/>
      <c r="V7" s="178"/>
      <c r="W7" s="85"/>
      <c r="X7" s="85"/>
      <c r="Y7" s="1"/>
      <c r="Z7" s="1"/>
      <c r="AA7" s="140" t="e">
        <f>IF(L8="TABELA PRICE",ROUNDDOWN(PMT((IF(AND(L10="TR - TAXA REFERENCIAL",L9="CONSIGNAÇÃO"),AF5,IF(AND(L10="TR - TAXA REFERENCIAL",L9="BOLETO"),AF6)))/12,L6,-(L3-L4),0,0),2)+ROUNDDOWN(((L3-L4)*AS19),2)+ROUNDDOWN(($L$3*AS20),2),(ROUNDDOWN(((IF(AND(L10="TR - TAXA REFERENCIAL",L9="CONSIGNAÇÃO"),AF10,IF(AND(L10="TR - TAXA REFERENCIAL",L9="BOLETO"),AF10)))*(L3-L4)),2)+ROUNDDOWN(((L3-L4)/L6),2)+ROUNDDOWN(((L3-L4)*AS19),2)+ROUNDDOWN(($L$3*AS20),2)))</f>
        <v>#DIV/0!</v>
      </c>
      <c r="AB7" s="2"/>
      <c r="AD7" s="99" t="s">
        <v>7</v>
      </c>
      <c r="AE7" s="99" t="s">
        <v>8</v>
      </c>
      <c r="AF7" s="100">
        <f>BU7</f>
        <v>0.0285</v>
      </c>
      <c r="AG7" s="1"/>
      <c r="AL7" s="48"/>
      <c r="AM7" s="48"/>
      <c r="AN7" s="48"/>
      <c r="AO7" s="48"/>
      <c r="AP7" s="48"/>
      <c r="AQ7" s="5" t="s">
        <v>29</v>
      </c>
      <c r="AR7" s="5" t="s">
        <v>11</v>
      </c>
      <c r="AS7" s="48"/>
      <c r="AT7" s="48"/>
      <c r="AU7" s="48"/>
      <c r="AV7" s="48"/>
      <c r="AW7" s="48"/>
      <c r="AX7" s="48"/>
      <c r="AY7" s="48"/>
      <c r="AZ7" s="48"/>
      <c r="BA7" s="54"/>
      <c r="BB7" s="55"/>
      <c r="BS7" s="105" t="s">
        <v>7</v>
      </c>
      <c r="BT7" s="109" t="s">
        <v>8</v>
      </c>
      <c r="BU7" s="113">
        <v>0.0285</v>
      </c>
    </row>
    <row r="8" spans="3:73" ht="24.75" customHeight="1" thickBot="1" thickTop="1">
      <c r="C8" s="1"/>
      <c r="G8" s="79"/>
      <c r="I8" s="121" t="s">
        <v>15</v>
      </c>
      <c r="J8" s="93"/>
      <c r="K8" s="93"/>
      <c r="L8" s="165"/>
      <c r="M8" s="166"/>
      <c r="N8" s="167"/>
      <c r="O8" s="82"/>
      <c r="P8" s="145" t="str">
        <f>IF(L8="","     =&gt; CLIQUE NA CÉLULA E SELECIONE O SISTEMA DE AMORTIZAÇÃO",IF(L8="SAC","     =&gt; SISTEMA DE AMORTIZAÇÃO CONSTANTE, ONDE AS PRESTAÇÕES SÃO DECRESCENTES.",IF(L8="TABELA PRICE","     =&gt; NESTE SISTEMA AS PRESTAÇÕES SÃO CONSTANTES.","")))</f>
        <v>     =&gt; CLIQUE NA CÉLULA E SELECIONE O SISTEMA DE AMORTIZAÇÃO</v>
      </c>
      <c r="Q8" s="146"/>
      <c r="R8" s="146"/>
      <c r="S8" s="146"/>
      <c r="T8" s="146"/>
      <c r="U8" s="146"/>
      <c r="V8" s="146"/>
      <c r="W8" s="146"/>
      <c r="X8" s="146"/>
      <c r="Y8" s="46"/>
      <c r="Z8" s="31"/>
      <c r="AA8" s="84"/>
      <c r="AB8" s="31"/>
      <c r="AC8" s="31"/>
      <c r="AD8" s="101" t="s">
        <v>7</v>
      </c>
      <c r="AE8" s="101" t="s">
        <v>9</v>
      </c>
      <c r="AF8" s="102">
        <f>BU8</f>
        <v>0.0285</v>
      </c>
      <c r="AG8" s="31"/>
      <c r="AH8" s="31"/>
      <c r="AI8" s="31"/>
      <c r="AJ8" s="31"/>
      <c r="AM8" s="5"/>
      <c r="AO8" s="5"/>
      <c r="AQ8" s="5"/>
      <c r="AR8" s="5" t="s">
        <v>10</v>
      </c>
      <c r="AU8" s="1"/>
      <c r="BH8" s="46"/>
      <c r="BS8" s="106" t="s">
        <v>7</v>
      </c>
      <c r="BT8" s="110" t="s">
        <v>9</v>
      </c>
      <c r="BU8" s="114">
        <v>0.0285</v>
      </c>
    </row>
    <row r="9" spans="3:60" ht="24.75" customHeight="1" thickBot="1" thickTop="1">
      <c r="C9" s="1"/>
      <c r="G9" s="79"/>
      <c r="I9" s="127" t="s">
        <v>17</v>
      </c>
      <c r="J9" s="128"/>
      <c r="K9" s="128"/>
      <c r="L9" s="165"/>
      <c r="M9" s="166"/>
      <c r="N9" s="167"/>
      <c r="O9" s="82"/>
      <c r="P9" s="145" t="str">
        <f>IF(L9="","     =&gt; CLIQUE NA CÉLULA E SELECIONE A FORMA DE PAGAMENTO","")</f>
        <v>     =&gt; CLIQUE NA CÉLULA E SELECIONE A FORMA DE PAGAMENTO</v>
      </c>
      <c r="Q9" s="146"/>
      <c r="R9" s="146"/>
      <c r="S9" s="146"/>
      <c r="T9" s="146"/>
      <c r="U9" s="146"/>
      <c r="V9" s="146"/>
      <c r="W9" s="146"/>
      <c r="X9" s="146"/>
      <c r="Y9" s="46"/>
      <c r="Z9" s="31"/>
      <c r="AA9" s="141"/>
      <c r="AB9" s="31"/>
      <c r="AC9" s="31"/>
      <c r="AD9" s="31"/>
      <c r="AE9" s="64"/>
      <c r="AF9" s="31"/>
      <c r="AG9" s="31"/>
      <c r="AH9" s="31"/>
      <c r="AI9" s="31"/>
      <c r="AJ9" s="31"/>
      <c r="AM9" s="5"/>
      <c r="AO9" s="5"/>
      <c r="AQ9" s="5"/>
      <c r="AU9" s="1"/>
      <c r="BH9" s="1">
        <f>BH10-BH6</f>
        <v>45397</v>
      </c>
    </row>
    <row r="10" spans="3:60" ht="24.75" customHeight="1" thickBot="1" thickTop="1">
      <c r="C10" s="1"/>
      <c r="G10" s="79"/>
      <c r="I10" s="130" t="s">
        <v>16</v>
      </c>
      <c r="J10" s="131"/>
      <c r="K10" s="131"/>
      <c r="L10" s="158" t="s">
        <v>29</v>
      </c>
      <c r="M10" s="159"/>
      <c r="N10" s="160"/>
      <c r="O10" s="82"/>
      <c r="P10" s="145"/>
      <c r="Q10" s="146"/>
      <c r="R10" s="146"/>
      <c r="S10" s="146"/>
      <c r="T10" s="146"/>
      <c r="U10" s="146"/>
      <c r="V10" s="146"/>
      <c r="W10" s="146"/>
      <c r="X10" s="146"/>
      <c r="Y10" s="46"/>
      <c r="Z10" s="31"/>
      <c r="AB10" s="31"/>
      <c r="AC10" s="31"/>
      <c r="AD10" s="117" t="s">
        <v>26</v>
      </c>
      <c r="AE10" s="118"/>
      <c r="AF10" s="137">
        <f>IF(L11="AGUARDANDO...","AGUARDANDO...",IF(AND(L10="TR - TAXA REFERENCIAL",L9="CONSIGNAÇÃO"),ROUNDDOWN(AF5/12,9),IF(AND(L10="TR - TAXA REFERENCIAL",L9="BOLETO"),ROUNDDOWN(AF6/12,9),IF(AND(L10="IPCA",L9="CONSIGNAÇÃO"),AF7,IF(AND(L10="IPCA",L9="BOLETO"),AF8,"")))))</f>
      </c>
      <c r="AG10" s="31"/>
      <c r="AH10" s="31"/>
      <c r="AI10" s="31"/>
      <c r="AJ10" s="31"/>
      <c r="AM10" s="5"/>
      <c r="AO10" s="5"/>
      <c r="AQ10" s="5"/>
      <c r="AU10" s="1"/>
      <c r="BH10" s="46">
        <f ca="1">TODAY()</f>
        <v>45397</v>
      </c>
    </row>
    <row r="11" spans="3:60" ht="24.75" customHeight="1">
      <c r="C11" s="1"/>
      <c r="G11" s="79"/>
      <c r="I11" s="127" t="s">
        <v>18</v>
      </c>
      <c r="J11" s="128"/>
      <c r="K11" s="129"/>
      <c r="L11" s="181" t="str">
        <f>IF(OR(AND(L3&lt;&gt;"",L4&gt;L3),AND(L3&gt;=1,L3&lt;=1500000,L4=L3)),"CORRIJA ACIMA...",IF(OR(L3="",L3-L4=0),"PREENCHA ACIMA...",IF(AND(L3&lt;=1500000,L4&gt;=(0.1*L3)),L3-L4,IF(ISERROR(BH11),"CORRIJA ACIMA...",IF(OR(L3="",L3=0,L4="",L4=0,L5="",L6="",L7="",L6=0,L8="",L10="",L9="",ISERR(BN26)),"PREENCHA ACIMA...",IF(OR(L3&gt;1500000,L4&lt;(0.1*L3),L6&gt;BN26,(L7*0.3)&lt;AA7),"CORRIJA ACIMA...",L3-L4))))))</f>
        <v>PREENCHA ACIMA...</v>
      </c>
      <c r="M11" s="181"/>
      <c r="N11" s="182"/>
      <c r="O11" s="82"/>
      <c r="P11" s="145">
        <f>IF(OR(L11="PREENCHA ACIMA...",L11="CORRIJA ACIMA..."),"",IF(L3&gt;1500000,"",IF(AND(L3&lt;=1500000,L4&lt;(0.1*L3)),"",IF((L3-L4)&gt;AO6,"     =&gt; VALOR SUPERIOR AO LIMITE DE FINANCIAMENTO = R$ 600.000,00.","     OK"))))</f>
      </c>
      <c r="Q11" s="146"/>
      <c r="R11" s="146"/>
      <c r="S11" s="146"/>
      <c r="T11" s="146"/>
      <c r="U11" s="146"/>
      <c r="V11" s="146"/>
      <c r="W11" s="67"/>
      <c r="X11" s="67"/>
      <c r="Y11" s="46"/>
      <c r="Z11" s="31"/>
      <c r="AA11" s="31"/>
      <c r="AB11" s="31"/>
      <c r="AC11" s="31"/>
      <c r="AD11" s="31"/>
      <c r="AE11" s="64"/>
      <c r="AF11" s="31"/>
      <c r="AG11" s="31"/>
      <c r="AH11" s="31"/>
      <c r="AI11" s="31"/>
      <c r="AJ11" s="31"/>
      <c r="AM11" s="5"/>
      <c r="AO11" s="5">
        <v>420</v>
      </c>
      <c r="AQ11" s="58" t="s">
        <v>8</v>
      </c>
      <c r="AU11" s="1"/>
      <c r="BH11" s="1">
        <f>DATEDIF(BH6,BH10,"d")</f>
        <v>45397</v>
      </c>
    </row>
    <row r="12" spans="3:47" ht="24.75" customHeight="1">
      <c r="C12" s="1"/>
      <c r="G12" s="79"/>
      <c r="I12" s="121" t="s">
        <v>25</v>
      </c>
      <c r="J12" s="93"/>
      <c r="K12" s="94"/>
      <c r="L12" s="142" t="str">
        <f>IF(L11="PREENCHA ACIMA...","PREENCHA ACIMA...",IF(OR(L11="CORRIJA ACIMA...",P5="     =&gt; PREENCHA A DATA COLOCANDO NO FORMATO   "&amp;TEXT("""dd/mm/aaaa""","""dd/mm/aaaa""")&amp;"   COM AS BARRAS."),"CORRIJA ACIMA...",IF(OR(L3="",L4="",L5="",L6="",L7="",L8="",L9=""),"PREENCHA ACIMA...",IF(OR(L11&gt;AO6,L6&gt;BN26,L7&lt;AA6),"CORRIJA ACIMA...",IF(AND(L10="TR - TAXA REFERENCIAL",L9="CONSIGNAÇÃO"),TEXT(AF5,"0,00%")&amp;" ao ano",IF(AND(L10="TR - TAXA REFERENCIAL",L9="BOLETO"),TEXT(AF6,"0,00%")&amp;" ao ano",""))))))</f>
        <v>PREENCHA ACIMA...</v>
      </c>
      <c r="M12" s="142"/>
      <c r="N12" s="143"/>
      <c r="O12" s="82"/>
      <c r="P12" s="115">
        <f>IF(OR(L11="PREENCHA ACIMA...",L11="CORRIJA ACIMA...",L12="CORRIJA ACIMA...",L12="PREENCHA ACIMA..."),"","     =&gt; VARIA CONFORME A FORMA DE PAGAMENTO ESCOLHIDA.")</f>
      </c>
      <c r="Q12" s="68"/>
      <c r="R12" s="69"/>
      <c r="S12" s="69"/>
      <c r="T12" s="69"/>
      <c r="U12" s="69"/>
      <c r="V12" s="69"/>
      <c r="W12" s="5"/>
      <c r="X12" s="5"/>
      <c r="Y12" s="46"/>
      <c r="Z12" s="1"/>
      <c r="AA12" s="1"/>
      <c r="AB12" s="2"/>
      <c r="AE12" s="5"/>
      <c r="AF12" s="1"/>
      <c r="AG12" s="1"/>
      <c r="AO12" s="5"/>
      <c r="AQ12" s="58" t="s">
        <v>9</v>
      </c>
      <c r="AU12" s="1"/>
    </row>
    <row r="13" spans="3:62" ht="24.75" customHeight="1">
      <c r="C13" s="1"/>
      <c r="G13" s="79"/>
      <c r="I13" s="123" t="s">
        <v>19</v>
      </c>
      <c r="J13" s="89"/>
      <c r="K13" s="90"/>
      <c r="L13" s="161" t="str">
        <f ca="1">IF(OR(L11="PREENCHA ACIMA...",L12="PREENCHA ACIMA..."),"PREENCHA ACIMA...",IF(L12="CORRIJA ACIMA...","CORRIJA ACIMA...",IF(OR(L11&gt;AO6,L6&gt;BN26,L7&lt;AA6),"CORRIJA ACIMA...",TODAY())))</f>
        <v>PREENCHA ACIMA...</v>
      </c>
      <c r="M13" s="161"/>
      <c r="N13" s="162"/>
      <c r="O13" s="82"/>
      <c r="P13" s="75"/>
      <c r="Q13" s="75"/>
      <c r="R13" s="76"/>
      <c r="S13" s="76"/>
      <c r="T13" s="6"/>
      <c r="U13" s="6"/>
      <c r="V13" s="132"/>
      <c r="W13" s="5"/>
      <c r="X13" s="77"/>
      <c r="Y13" s="46"/>
      <c r="Z13" s="1"/>
      <c r="AA13" s="1"/>
      <c r="AB13" s="2"/>
      <c r="AE13" s="5"/>
      <c r="AF13" s="1"/>
      <c r="AG13" s="1"/>
      <c r="AO13" s="21"/>
      <c r="AU13" s="1"/>
      <c r="BH13" s="1">
        <f>YEAR(BH10)</f>
        <v>2024</v>
      </c>
      <c r="BI13" s="1">
        <f>MONTH(BH10)</f>
        <v>4</v>
      </c>
      <c r="BJ13" s="1">
        <f>DAY(BH10)</f>
        <v>15</v>
      </c>
    </row>
    <row r="14" spans="3:47" ht="6" customHeight="1">
      <c r="C14" s="1"/>
      <c r="G14" s="80"/>
      <c r="H14" s="25"/>
      <c r="I14" s="70"/>
      <c r="J14" s="71"/>
      <c r="K14" s="71"/>
      <c r="L14" s="70"/>
      <c r="M14" s="70"/>
      <c r="N14" s="70"/>
      <c r="O14" s="83"/>
      <c r="P14" s="29"/>
      <c r="Q14" s="7"/>
      <c r="R14" s="4"/>
      <c r="T14" s="30"/>
      <c r="U14" s="30"/>
      <c r="X14" s="6"/>
      <c r="Y14" s="6"/>
      <c r="Z14" s="6"/>
      <c r="AA14" s="1"/>
      <c r="AC14" s="46"/>
      <c r="AE14" s="5"/>
      <c r="AF14" s="2"/>
      <c r="AG14" s="1"/>
      <c r="AS14" s="5"/>
      <c r="AT14" s="5"/>
      <c r="AU14" s="1"/>
    </row>
    <row r="15" spans="3:70" ht="41.25" customHeight="1">
      <c r="C15" s="172">
        <f>IF(F17="","","* Planilha de evolução teórica com as condições vigentes na data da simulação. Os valores apresentados não consideram a atualização pelo indexador.")</f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16"/>
      <c r="W15" s="1"/>
      <c r="X15" s="1"/>
      <c r="Y15" s="1"/>
      <c r="Z15" s="1"/>
      <c r="AA15" s="1"/>
      <c r="AH15" s="46"/>
      <c r="BP15" s="1">
        <f>YEAR(BH6)</f>
        <v>1900</v>
      </c>
      <c r="BQ15" s="5">
        <f>MONTH(BH6)</f>
        <v>1</v>
      </c>
      <c r="BR15" s="1">
        <f>DAY(BH6)</f>
        <v>0</v>
      </c>
    </row>
    <row r="16" spans="7:62" ht="18" customHeight="1">
      <c r="G16" s="7"/>
      <c r="H16" s="7"/>
      <c r="I16" s="7"/>
      <c r="J16" s="7"/>
      <c r="K16" s="7"/>
      <c r="S16" s="5"/>
      <c r="V16" s="1"/>
      <c r="W16" s="1"/>
      <c r="X16" s="1"/>
      <c r="Y16" s="1"/>
      <c r="Z16" s="2"/>
      <c r="AA16" s="46"/>
      <c r="AG16" s="1"/>
      <c r="AN16" s="5"/>
      <c r="AU16" s="1"/>
      <c r="BJ16" s="5"/>
    </row>
    <row r="17" spans="6:47" ht="18.75" customHeight="1">
      <c r="F17" s="150">
        <f>IF(ISERROR(BH11),"",IF(OR(L6&gt;AO11,L7&lt;AA6,ISERROR(AA6),L6&gt;BN26),"",IF(L11&gt;AO6,"",IF(OR(L3="",L4="",L5="",L6="",L7="",L8="",L9="",L11=""),"",IF($L$11=0,"",IF(OR($L$6="",$L$10="",$L$9=""),"",IF(L6=0,"",AO456)))))))</f>
      </c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59"/>
      <c r="S17" s="59"/>
      <c r="T17" s="59"/>
      <c r="U17" s="59"/>
      <c r="V17" s="1"/>
      <c r="W17" s="1"/>
      <c r="X17" s="1"/>
      <c r="Y17" s="1"/>
      <c r="Z17" s="8"/>
      <c r="AA17" s="9"/>
      <c r="AB17" s="9"/>
      <c r="AG17" s="1"/>
      <c r="AN17" s="5"/>
      <c r="AU17" s="1"/>
    </row>
    <row r="18" spans="1:66" ht="30" customHeight="1">
      <c r="A18" s="22"/>
      <c r="B18" s="2"/>
      <c r="C18" s="1"/>
      <c r="F18" s="52">
        <f>IF(ISERROR(BH11),"",IF(OR(L3="",L4="",L5="",L6="",L7="",L8="",L9="",L11="",L11&gt;AO6,L6&gt;AO11,L7&lt;AA6,L6&gt;BN26),"","A"))</f>
      </c>
      <c r="G18" s="52"/>
      <c r="H18" s="52">
        <f>IF(OR(L11="",L6="",L11&gt;AO6,L6&gt;AO11),"","B")</f>
      </c>
      <c r="I18" s="52">
        <f>IF(ISERROR(BH11),"",IF(OR(L3="",L4="",L5="",L6="",L7="",L8="",L9="",L11="",L11&gt;AO6,L6&gt;AO11,L7&lt;AA6,L6&gt;BN26),"","B"))</f>
      </c>
      <c r="J18" s="52">
        <f>IF(ISERROR(BH11),"",IF(OR(L3="",L4="",L5="",L6="",L7="",L8="",L9="",L11="",L11&gt;AO6,L6&gt;AO11,L7&lt;AA6,L6&gt;BN26),"","C"))</f>
      </c>
      <c r="K18" s="52">
        <f>IF(ISERROR(BH11),"",IF(OR(L3="",L4="",L5="",L6="",L7="",L8="",L9="",L11="",L11&gt;AO6,L6&gt;AO11,L7&lt;AA6,L6&gt;BN26),"","D"))</f>
      </c>
      <c r="L18" s="52">
        <f>IF(ISERROR(BH11),"",IF(OR(L3="",L4="",L5="",L6="",L7="",L8="",L9="",L11="",L11&gt;AO6,L6&gt;AO11,L7&lt;AA6,L6&gt;BN26),"","E"))</f>
      </c>
      <c r="M18" s="52">
        <f>IF(ISERROR(BH11),"",IF(OR(L3="",L4="",L5="",L6="",L7="",L8="",L9="",L11="",L11&gt;AO6,L6&gt;AO11,L7&lt;AA6,L6&gt;BN26),"","F"))</f>
      </c>
      <c r="N18" s="52">
        <f>IF(ISERROR(BH11),"",IF(OR(L3="",L4="",L5="",L6="",L7="",L8="",L9="",L11="",L11&gt;AO6,L6&gt;AO11,L7&lt;AA6,L6&gt;BN26),"","G"))</f>
      </c>
      <c r="O18" s="170">
        <f>IF(ISERROR(BH11),"",IF(OR(L3="",L4="",L5="",L6="",L7="",L8="",L9="",L11="",L11&gt;AO6,L6&gt;AO11,L7&lt;AA6,L6&gt;BN26),"","H"))</f>
      </c>
      <c r="P18" s="170"/>
      <c r="Q18" s="170"/>
      <c r="R18" s="52"/>
      <c r="S18" s="52"/>
      <c r="T18" s="52"/>
      <c r="U18" s="52"/>
      <c r="V18" s="124"/>
      <c r="W18" s="32"/>
      <c r="X18" s="32"/>
      <c r="Y18" s="23"/>
      <c r="Z18" s="23"/>
      <c r="AA18" s="23"/>
      <c r="AB18" s="23"/>
      <c r="AC18" s="8"/>
      <c r="AD18" s="24"/>
      <c r="AE18" s="2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L18" s="5">
        <f>IF(BI13&lt;BQ15,BH13-1-BP15,BH13-BP15)</f>
        <v>124</v>
      </c>
      <c r="BM18" s="5">
        <f>IF(AND((BJ13-BR15)&lt;0,((BI13-1)-BQ15)&lt;0),(BI13-1+12)-BQ15,IF((BJ13-BR15)&lt;0,BI13-1-BQ15,IF(BI13&lt;BQ15,BI13+12-BQ15,BI13-BQ15)))</f>
        <v>3</v>
      </c>
      <c r="BN18" s="1">
        <f>IF((BJ13-BR15)&lt;0,(BJ13+30)-BR15,BJ13-BR15)</f>
        <v>15</v>
      </c>
    </row>
    <row r="19" spans="1:62" ht="30" customHeight="1">
      <c r="A19" s="22"/>
      <c r="B19" s="59"/>
      <c r="C19" s="59"/>
      <c r="D19" s="59"/>
      <c r="E19" s="59"/>
      <c r="F19" s="26">
        <f>IF(ISERROR(BH11),"",IF(OR(L3="",L4="",L5="",L6="",L7="",L8="",L9="",L11="",L11&gt;AO6,L6&gt;AO11,L7&lt;AA6,L6&gt;BN26),"","Nº"))</f>
      </c>
      <c r="G19" s="147"/>
      <c r="H19" s="147"/>
      <c r="I19" s="147">
        <f>IF(ISERROR(BH11),"",IF(OR(L3="",L4="",L5="",L6="",L7="",L8="",L9="",L11="",L11&gt;AO6,L6&gt;AO11,L7&lt;AA6,L6&gt;BN26),"","JUROS"))</f>
      </c>
      <c r="J19" s="147">
        <f>IF(ISERROR(BH11),"",IF(OR(L3="",L4="",L5="",L6="",L7="",L8="",L9="",L11="",L11&gt;AO6,L6&gt;AO11,L7&lt;AA6,L6&gt;BN26),"","AMORTIZAÇÃO"))</f>
      </c>
      <c r="K19" s="51">
        <f>IF(ISERROR(BH11),"",IF(OR(L3="",L4="",L5="",L6="",L7="",L8="",L9="",L11="",L11&gt;AO6,L6&gt;AO11,L7&lt;AA6,L6&gt;BN26),"","PRESTAÇÃO"))</f>
      </c>
      <c r="L19" s="171">
        <f>IF(ISERROR(BH11),"",IF(OR(L3="",L4="",L5="",L6="",L7="",L8="",L9="",L11="",L11&gt;AO6,L6&gt;AO11,L7&lt;AA6,L6&gt;BN26),"","SEGURO"))</f>
      </c>
      <c r="M19" s="171"/>
      <c r="N19" s="51">
        <f>IF(ISERROR(BH11),"",IF(OR(L3="",L4="",L5="",L6="",L7="",L8="",L9="",L11="",L11&gt;AO6,L6&gt;AO11,L7&lt;AA6,L6&gt;BN26),"","ENCARGO MENSAL"))</f>
      </c>
      <c r="O19" s="147">
        <f>IF(ISERROR(BH11),"",IF(OR(L3="",L4="",L5="",L6="",L7="",L8="",L9="",L11="",L11&gt;AO6,L6&gt;AO11,L7&lt;AA6,L6&gt;BN26),"","SALDO DEVEDOR"))</f>
      </c>
      <c r="P19" s="147"/>
      <c r="Q19" s="147"/>
      <c r="R19" s="65"/>
      <c r="S19" s="65"/>
      <c r="T19" s="65"/>
      <c r="U19" s="65"/>
      <c r="V19" s="65"/>
      <c r="W19" s="65"/>
      <c r="X19" s="65"/>
      <c r="Y19" s="65"/>
      <c r="Z19" s="65"/>
      <c r="AA19" s="23"/>
      <c r="AB19" s="23"/>
      <c r="AC19" s="23"/>
      <c r="AD19" s="23"/>
      <c r="AE19" s="8"/>
      <c r="AF19" s="24"/>
      <c r="AG19" s="24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1" t="s">
        <v>4</v>
      </c>
      <c r="AS19" s="56">
        <v>0.00036</v>
      </c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</row>
    <row r="20" spans="1:62" ht="18.75" customHeight="1">
      <c r="A20" s="20"/>
      <c r="B20" s="32"/>
      <c r="C20" s="32"/>
      <c r="D20" s="33"/>
      <c r="E20" s="33"/>
      <c r="F20" s="28"/>
      <c r="G20" s="147"/>
      <c r="H20" s="147"/>
      <c r="I20" s="147"/>
      <c r="J20" s="147"/>
      <c r="K20" s="27">
        <f>IF(ISERROR(BH11),"",IF(OR(L3="",L4="",L5="",L6="",L7="",L8="",L9="",L11="",L11&gt;AO6,L6&gt;AO11,L7&lt;AA6,L6&gt;BN26),"","( B + C )                 "))</f>
      </c>
      <c r="L20" s="47">
        <f>IF(ISERROR(BH11),"",IF(OR(L3="",L4="",L5="",L6="",L7="",L8="",L9="",L11="",L11&gt;AO6,L6&gt;AO11,L7&lt;AA6,L6&gt;BN26),"","MIP"))</f>
      </c>
      <c r="M20" s="47">
        <f>IF(ISERROR(BH11),"",IF(OR(L3="",L4="",L5="",L6="",L7="",L8="",L9="",L11="",L11&gt;AO6,L6&gt;AO11,L7&lt;AA6,L6&gt;BN26),"","DFI"))</f>
      </c>
      <c r="N20" s="27">
        <f>IF(ISERROR(BH11),"",IF(OR(L3="",L4="",L5="",L6="",L7="",L8="",L9="",L11="",L11&gt;AO6,L6&gt;AO11,L7&lt;AA6,L6&gt;BN26),"","( D + E + F )                 "))</f>
      </c>
      <c r="O20" s="147"/>
      <c r="P20" s="147"/>
      <c r="Q20" s="147"/>
      <c r="R20" s="65"/>
      <c r="S20" s="65"/>
      <c r="T20" s="65"/>
      <c r="U20" s="65"/>
      <c r="V20" s="65"/>
      <c r="W20" s="65"/>
      <c r="X20" s="65"/>
      <c r="Y20" s="65"/>
      <c r="Z20" s="65"/>
      <c r="AA20" s="2"/>
      <c r="AB20" s="2"/>
      <c r="AC20" s="2"/>
      <c r="AD20" s="2"/>
      <c r="AE20" s="136">
        <f ca="1">TODAY()</f>
        <v>45397</v>
      </c>
      <c r="AF20" s="9"/>
      <c r="AH20" s="11"/>
      <c r="AI20" s="11"/>
      <c r="AJ20" s="2"/>
      <c r="AK20" s="12" t="e">
        <f>-L11</f>
        <v>#VALUE!</v>
      </c>
      <c r="AL20" s="2"/>
      <c r="AM20" s="2"/>
      <c r="AN20" s="2"/>
      <c r="AO20" s="13"/>
      <c r="AP20" s="2"/>
      <c r="AQ20" s="2"/>
      <c r="AR20" s="1" t="s">
        <v>5</v>
      </c>
      <c r="AS20" s="57">
        <v>5.9E-05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7" ht="15" customHeight="1">
      <c r="A21" s="19" t="e">
        <f>#REF!</f>
        <v>#REF!</v>
      </c>
      <c r="B21" s="59"/>
      <c r="C21" s="59"/>
      <c r="D21" s="59"/>
      <c r="E21" s="59"/>
      <c r="F21" s="18">
        <f>IF(OR(L11="PREENCHA ACIMA...",L12="PREENCHA ACIMA...",L12="CORRIJA ACIMA..."),"",IF(OR(L6&gt;AO11,L7&lt;AA6,ISERROR(AA6),L6&gt;BN26,L8="",L9=""),"",IF(L6=0,"",IF(L11&gt;AO6,"",IF(L11="","",IF($L$11=0,"",IF(OR($L$6="",$L$10="",$L$9=""),"",1)))))))</f>
      </c>
      <c r="G21" s="153">
        <f>IF(F21="","",(ROUNDDOWN(PMT(AF10,L6,-L11,0,0),2)))</f>
      </c>
      <c r="H21" s="153"/>
      <c r="I21" s="133">
        <f>IF(F21="","",IF(L8="TABELA PRICE",ROUNDDOWN($L$11*$AF$10,2),TRUNC((AF10)*L11,2)))</f>
      </c>
      <c r="J21" s="133">
        <f>IF(I21="","",IF(L8="TABELA PRICE",(G21-I21),ROUNDUP((L11/AA21),2)))</f>
      </c>
      <c r="K21" s="133">
        <f aca="true" t="shared" si="0" ref="K21:K84">IF(J21="","",I21+J21)</f>
      </c>
      <c r="L21" s="133">
        <f>IF(M21="","",IF((($AS$19*$L$11)-TRUNC($AS$19*$L$11,2))&gt;=0.005,ROUNDUP($AS$19*$L$11,2),ROUNDDOWN($AS$19*$L$11,2)))</f>
      </c>
      <c r="M21" s="63">
        <f>IF(K21="","",IF((($AS$20*$L$3)-TRUNC($AS$20*$L$3,2))&gt;=0.005,ROUNDUP($AS$20*$L$3,2),ROUNDDOWN($AS$20*$L$3,2)))</f>
      </c>
      <c r="N21" s="61">
        <f>IF(ISERROR(BH11),"",IF(OR(L6&gt;AO11,L7&lt;AA6,ISERROR(AA6),L6&gt;BN26,L8="",L9=""),"",IF(L11&gt;AO6,"",IF($L$11="","",IF($L$11=0,"",IF(OR($L$6="",$L$10="",$L$9=""),"",IF(L6=0,"",(K21+L21+M21))))))))</f>
      </c>
      <c r="O21" s="144">
        <f>IF(ISERROR(BH11),"",IF(OR(L6&gt;AO11,L7&lt;AA6,ISERROR(AA6),L6&gt;BN26,L8="",L9=""),"",IF(L11&gt;AO6,"",IF($L$11="","",IF($L$11=0,"",IF(OR($L$6="",$L$10="",$L$9=""),"",IF(L6=0,"",(ROUNDUP(L11-J21,2)))))))))</f>
      </c>
      <c r="P21" s="144"/>
      <c r="Q21" s="144"/>
      <c r="R21" s="66"/>
      <c r="S21" s="66"/>
      <c r="T21" s="139"/>
      <c r="U21" s="66"/>
      <c r="V21" s="125"/>
      <c r="W21" s="66"/>
      <c r="X21" s="66"/>
      <c r="Y21" s="66"/>
      <c r="Z21" s="66"/>
      <c r="AA21" s="2">
        <f>IF(ISERROR(BH11),"",IF(OR(L6&gt;AO11,L7&lt;AA6,ISERROR(AA6),L6&gt;BN26,L8="",L9=""),"",IF(L11&gt;AO6,"",L6)))</f>
      </c>
      <c r="AB21" s="1">
        <f>IF(AA21=1,1,"")</f>
      </c>
      <c r="AC21" s="14" t="e">
        <f>(L11*AF10)/L6</f>
        <v>#VALUE!</v>
      </c>
      <c r="AE21" s="10">
        <f aca="true" t="shared" si="1" ref="AE21:AE84">IF(AND(OR(MONTH(AE20)=3,MONTH(AE20)=5,MONTH(AE20)=8,MONTH(AE20)=10),DAY(AE20)=31),DATE(YEAR(AE20),MONTH(AE20)+1,DAY(30)),IF(AND(MONTH(AE20)=1,OR(YEAR(AE20)=2012,YEAR(AE20)=2016,YEAR(AE20)=2020,YEAR(AE20)=2024,YEAR(AE20)=2028,YEAR(AE20)=2032),OR(DAY(AE20)=30,DAY(AE20)=31)),DATE(YEAR(AE20),MONTH(AE20)+1,DAY(29)),IF(AND(OR(YEAR(AE20)=2012,YEAR(AE20)=2016,YEAR(AE20)=2020,YEAR(AE20)=2024,YEAR(AE20)=2028,YEAR(AE20)=2032),MONTH(AE20)=1,DAY(AE20)=29),DATE(YEAR(AE20),MONTH(AE20)+1,DAY(29)),IF(AND(MONTH(AE20)=1,DAY(AE20)=29),DATE(YEAR(AE20),MONTH(AE20),DAY(AE20)+30),IF(AND(MONTH(AE20)=1,DAY(AE20)=30),DATE(YEAR(AE20),MONTH(AE20),DAY(AE20)+29),IF(AND(MONTH(AE20)=1,DAY($AE$20)&gt;28),DATE(YEAR(AE20),MONTH(AE20)+1,DAY(28)),DATE(YEAR(AE20),MONTH(AE20)+1,DAY($AE$20))))))))</f>
        <v>45427</v>
      </c>
      <c r="AF21" s="1"/>
      <c r="AG21" s="4"/>
      <c r="AH21" s="11"/>
      <c r="AI21" s="11"/>
      <c r="AK21" s="16">
        <f aca="true" t="shared" si="2" ref="AK21:AK84">IF(AA21="",0,N21)</f>
        <v>0</v>
      </c>
      <c r="AO21" s="5">
        <f aca="true" t="shared" si="3" ref="AO21:AO84">F21</f>
      </c>
      <c r="AS21" s="5"/>
      <c r="AU21" s="1"/>
      <c r="BN21" s="1">
        <v>80</v>
      </c>
      <c r="BO21" s="1">
        <v>6</v>
      </c>
    </row>
    <row r="22" spans="1:67" s="23" customFormat="1" ht="15" customHeight="1">
      <c r="A22" s="19" t="e">
        <f>#REF!</f>
        <v>#REF!</v>
      </c>
      <c r="B22" s="52"/>
      <c r="C22" s="52"/>
      <c r="D22" s="33"/>
      <c r="E22" s="33"/>
      <c r="F22" s="18">
        <f aca="true" t="shared" si="4" ref="F22:F85">IF(AA22="","",IF($L$11="","",IF($L$11=0,"",IF(OR($L$6="",$L$10="",$L$9=""),"",F21+1))))</f>
      </c>
      <c r="G22" s="153">
        <f aca="true" t="shared" si="5" ref="G22:G85">IF($L$11="","",IF($L$6="","",IF(AA22=1,(I22+J22),IF(AA22="","",G21))))</f>
      </c>
      <c r="H22" s="153"/>
      <c r="I22" s="133">
        <f>IF(AA22="","",IF($L$11="","",IF($L$11=0,"",IF(OR($L$6="",$L$10="",$L$9=""),"",TRUNC(($AF$10*O21),2)))))</f>
      </c>
      <c r="J22" s="133">
        <f>IF($L$11="","",IF($L$11=0,"",IF(OR($L$6="",$L$10="",$L$9=""),"",IF(AA22=1,O21,IF(AA22="","",IF($L$8="TABELA PRICE",(G22-I22),IF(AD22-TRUNC(AD22,2)&gt;=0.005,ROUNDUP(AD22,2),ROUNDDOWN(AD22,2))))))))</f>
      </c>
      <c r="K22" s="133">
        <f t="shared" si="0"/>
      </c>
      <c r="L22" s="133">
        <f>IF($M$21="","",IF(OR(O21=0,O21=""),"",IF((($AS$19*O21)-TRUNC($AS$19*O21,2))&gt;=0.005,ROUNDUP($AS$19*O21,2),ROUNDDOWN($AS$19*O21,2))))</f>
      </c>
      <c r="M22" s="62">
        <f>IF($M$21="","",IF(OR(O21=0,O21=""),"",IF((($AS$20*$L$3)-TRUNC($AS$20*$L$3,2))&gt;=0.005,ROUNDUP($AS$20*$L$3,2),ROUNDDOWN($AS$20*$L$3,2))))</f>
      </c>
      <c r="N22" s="61">
        <f>IF($L$11="","",IF($L$11=0,"",IF(OR($L$6="",$L$10="",$L$9=""),"",IF($L$11=0,"",IF(AA21="","",IF(AA21=1,"",IF(AA21=1,(K22+L22+M22+O22),(K22+L22+M22))))))))</f>
      </c>
      <c r="O22" s="144">
        <f aca="true" t="shared" si="6" ref="O22:O85">IF($L$11="","",IF($L$11=0,"",IF(OR($L$6="",$L$10="",$L$9=""),"",IF(AA22=1,0,IF(AA22="","",IF(AA22=1,"",(O21-J22)))))))</f>
      </c>
      <c r="P22" s="144"/>
      <c r="Q22" s="144"/>
      <c r="R22" s="66"/>
      <c r="S22" s="66"/>
      <c r="T22" s="66"/>
      <c r="U22" s="66"/>
      <c r="V22" s="125"/>
      <c r="W22" s="66"/>
      <c r="X22" s="66"/>
      <c r="Y22" s="66"/>
      <c r="Z22" s="66"/>
      <c r="AA22" s="17">
        <f aca="true" t="shared" si="7" ref="AA22:AA85">IF(O21=0,"",IF(O21&lt;J21,1,IF(O21=0,"",IF(AA21=0,"",IF(AA21=1,"",IF(AA21="","",AA21-1))))))</f>
      </c>
      <c r="AB22" s="1">
        <f aca="true" t="shared" si="8" ref="AB22:AB85">IF(AA22=1,1,"")</f>
      </c>
      <c r="AC22" s="14" t="e">
        <f>IF(AA21=0,"",AC21)</f>
        <v>#VALUE!</v>
      </c>
      <c r="AD22" s="1" t="e">
        <f>O21/AA22</f>
        <v>#VALUE!</v>
      </c>
      <c r="AE22" s="10">
        <f t="shared" si="1"/>
        <v>45458</v>
      </c>
      <c r="AF22" s="1"/>
      <c r="AG22" s="1"/>
      <c r="AH22" s="11"/>
      <c r="AI22" s="11"/>
      <c r="AJ22" s="1"/>
      <c r="AK22" s="16">
        <f t="shared" si="2"/>
        <v>0</v>
      </c>
      <c r="AL22" s="1"/>
      <c r="AM22" s="1"/>
      <c r="AN22" s="1"/>
      <c r="AO22" s="5">
        <f t="shared" si="3"/>
      </c>
      <c r="AP22" s="1"/>
      <c r="AQ22" s="1"/>
      <c r="AR22" s="1"/>
      <c r="AS22" s="5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N22" s="50">
        <f>BL18</f>
        <v>124</v>
      </c>
      <c r="BO22" s="50">
        <f>BM18</f>
        <v>3</v>
      </c>
    </row>
    <row r="23" spans="1:67" s="23" customFormat="1" ht="15" customHeight="1">
      <c r="A23" s="19" t="e">
        <f>#REF!</f>
        <v>#REF!</v>
      </c>
      <c r="B23" s="59"/>
      <c r="C23" s="59"/>
      <c r="D23" s="59"/>
      <c r="E23" s="59"/>
      <c r="F23" s="18">
        <f t="shared" si="4"/>
      </c>
      <c r="G23" s="153">
        <f t="shared" si="5"/>
      </c>
      <c r="H23" s="153"/>
      <c r="I23" s="133">
        <f aca="true" t="shared" si="9" ref="I23:I86">IF(AA23="","",IF($L$11="","",IF($L$11=0,"",IF(OR($L$6="",$L$10="",$L$9=""),"",TRUNC(($AF$10*O22),2)))))</f>
      </c>
      <c r="J23" s="119">
        <f aca="true" t="shared" si="10" ref="J23:J86">IF($L$11="","",IF($L$11=0,"",IF(OR($L$6="",$L$10="",$L$9=""),"",IF(AA23=1,O22,IF(AA23="","",IF($L$8="TABELA PRICE",(G23-I23),J22))))))</f>
      </c>
      <c r="K23" s="62">
        <f t="shared" si="0"/>
      </c>
      <c r="L23" s="133">
        <f aca="true" t="shared" si="11" ref="L23:L86">IF($M$21="","",IF(OR(O22=0,O22=""),"",IF((($AS$19*O22)-TRUNC($AS$19*O22,2))&gt;=0.005,ROUNDUP($AS$19*O22,2),ROUNDDOWN($AS$19*O22,2))))</f>
      </c>
      <c r="M23" s="62">
        <f aca="true" t="shared" si="12" ref="M23:M85">IF($M$21="","",IF(OR(O22=0,O22=""),"",IF((($AS$20*$L$3)-TRUNC($AS$20*$L$3,2))&gt;=0.005,ROUNDUP($AS$20*$L$3,2),ROUNDDOWN($AS$20*$L$3,2))))</f>
      </c>
      <c r="N23" s="61">
        <f>IF($L$11="","",IF($L$11=0,"",IF(OR($L$6="",$L$10="",$L$9=""),"",IF($L$11=0,"",IF(AA22="","",IF(AA22=1,"",IF(AA22=1,(K23+L23+M23+O23),(K23+L23+M23))))))))</f>
      </c>
      <c r="O23" s="144">
        <f t="shared" si="6"/>
      </c>
      <c r="P23" s="144"/>
      <c r="Q23" s="144"/>
      <c r="R23" s="66"/>
      <c r="S23" s="66"/>
      <c r="T23" s="66"/>
      <c r="U23" s="66"/>
      <c r="V23" s="66"/>
      <c r="W23" s="66"/>
      <c r="X23" s="66"/>
      <c r="Y23" s="66"/>
      <c r="Z23" s="66"/>
      <c r="AA23" s="17">
        <f t="shared" si="7"/>
      </c>
      <c r="AB23" s="1">
        <f t="shared" si="8"/>
      </c>
      <c r="AC23" s="14" t="e">
        <f aca="true" t="shared" si="13" ref="AC23:AC86">IF(AA22=0,"",AC22)</f>
        <v>#VALUE!</v>
      </c>
      <c r="AD23" s="1"/>
      <c r="AE23" s="10">
        <f t="shared" si="1"/>
        <v>45488</v>
      </c>
      <c r="AF23" s="1"/>
      <c r="AG23" s="1"/>
      <c r="AH23" s="11"/>
      <c r="AI23" s="11"/>
      <c r="AJ23" s="1"/>
      <c r="AK23" s="16">
        <f t="shared" si="2"/>
        <v>0</v>
      </c>
      <c r="AL23" s="1"/>
      <c r="AM23" s="1"/>
      <c r="AN23" s="1"/>
      <c r="AO23" s="5">
        <f t="shared" si="3"/>
      </c>
      <c r="AP23" s="1"/>
      <c r="AQ23" s="1"/>
      <c r="AR23" s="1"/>
      <c r="AS23" s="5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N23" s="50">
        <f>IF(BO21&lt;BO22,BN21-1-BN22,BN21-BN22)</f>
        <v>-44</v>
      </c>
      <c r="BO23" s="50">
        <f>IF(BO21&lt;BO22,BO21+12-BO22,BO21-BO22)</f>
        <v>3</v>
      </c>
    </row>
    <row r="24" spans="1:62" s="2" customFormat="1" ht="15" customHeight="1">
      <c r="A24" s="19" t="e">
        <f>#REF!</f>
        <v>#REF!</v>
      </c>
      <c r="B24" s="52"/>
      <c r="C24" s="52"/>
      <c r="D24" s="33"/>
      <c r="E24" s="33"/>
      <c r="F24" s="18">
        <f t="shared" si="4"/>
      </c>
      <c r="G24" s="153">
        <f t="shared" si="5"/>
      </c>
      <c r="H24" s="153"/>
      <c r="I24" s="133">
        <f t="shared" si="9"/>
      </c>
      <c r="J24" s="119">
        <f t="shared" si="10"/>
      </c>
      <c r="K24" s="62">
        <f t="shared" si="0"/>
      </c>
      <c r="L24" s="133">
        <f t="shared" si="11"/>
      </c>
      <c r="M24" s="62">
        <f t="shared" si="12"/>
      </c>
      <c r="N24" s="61">
        <f aca="true" t="shared" si="14" ref="N24:N87">IF($L$11="","",IF($L$11=0,"",IF(OR($L$6="",$L$10="",$L$9=""),"",IF($L$11=0,"",IF(AA23="","",IF(AA23=1,"",IF(AA23=1,(K24+L24+M24+P24),(K24+L24+M24))))))))</f>
      </c>
      <c r="O24" s="144">
        <f t="shared" si="6"/>
      </c>
      <c r="P24" s="144"/>
      <c r="Q24" s="144"/>
      <c r="R24" s="66"/>
      <c r="S24" s="66"/>
      <c r="T24" s="66"/>
      <c r="U24" s="66"/>
      <c r="V24" s="66"/>
      <c r="W24" s="66"/>
      <c r="X24" s="66"/>
      <c r="Y24" s="66"/>
      <c r="Z24" s="66"/>
      <c r="AA24" s="17">
        <f t="shared" si="7"/>
      </c>
      <c r="AB24" s="1">
        <f t="shared" si="8"/>
      </c>
      <c r="AC24" s="14" t="e">
        <f t="shared" si="13"/>
        <v>#VALUE!</v>
      </c>
      <c r="AD24" s="1"/>
      <c r="AE24" s="10">
        <f t="shared" si="1"/>
        <v>45519</v>
      </c>
      <c r="AF24" s="1"/>
      <c r="AG24" s="1"/>
      <c r="AH24" s="11"/>
      <c r="AI24" s="11"/>
      <c r="AJ24" s="1"/>
      <c r="AK24" s="16">
        <f t="shared" si="2"/>
        <v>0</v>
      </c>
      <c r="AL24" s="1"/>
      <c r="AM24" s="1"/>
      <c r="AN24" s="1"/>
      <c r="AO24" s="5">
        <f t="shared" si="3"/>
      </c>
      <c r="AP24" s="1"/>
      <c r="AQ24" s="1"/>
      <c r="AR24" s="1"/>
      <c r="AS24" s="5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6" ht="15" customHeight="1">
      <c r="A25" s="19" t="e">
        <f>#REF!</f>
        <v>#REF!</v>
      </c>
      <c r="B25" s="59"/>
      <c r="C25" s="59"/>
      <c r="D25" s="59"/>
      <c r="E25" s="59"/>
      <c r="F25" s="18">
        <f t="shared" si="4"/>
      </c>
      <c r="G25" s="153">
        <f t="shared" si="5"/>
      </c>
      <c r="H25" s="153"/>
      <c r="I25" s="133">
        <f t="shared" si="9"/>
      </c>
      <c r="J25" s="119">
        <f t="shared" si="10"/>
      </c>
      <c r="K25" s="62">
        <f t="shared" si="0"/>
      </c>
      <c r="L25" s="133">
        <f t="shared" si="11"/>
      </c>
      <c r="M25" s="62">
        <f t="shared" si="12"/>
      </c>
      <c r="N25" s="61">
        <f t="shared" si="14"/>
      </c>
      <c r="O25" s="144">
        <f t="shared" si="6"/>
      </c>
      <c r="P25" s="144"/>
      <c r="Q25" s="144"/>
      <c r="R25" s="66"/>
      <c r="S25" s="66"/>
      <c r="T25" s="66"/>
      <c r="U25" s="66"/>
      <c r="V25" s="66"/>
      <c r="W25" s="66"/>
      <c r="X25" s="66"/>
      <c r="Y25" s="66"/>
      <c r="Z25" s="66"/>
      <c r="AA25" s="17">
        <f t="shared" si="7"/>
      </c>
      <c r="AB25" s="1">
        <f t="shared" si="8"/>
      </c>
      <c r="AC25" s="14" t="e">
        <f t="shared" si="13"/>
        <v>#VALUE!</v>
      </c>
      <c r="AE25" s="10">
        <f t="shared" si="1"/>
        <v>45550</v>
      </c>
      <c r="AF25" s="1"/>
      <c r="AG25" s="1"/>
      <c r="AH25" s="11"/>
      <c r="AI25" s="11"/>
      <c r="AK25" s="16">
        <f t="shared" si="2"/>
        <v>0</v>
      </c>
      <c r="AO25" s="5">
        <f t="shared" si="3"/>
      </c>
      <c r="AS25" s="5"/>
      <c r="AU25" s="1"/>
      <c r="BN25" s="1">
        <f>IF(BN23&lt;0,0,IF(BN23&gt;=35,35,BN23))</f>
        <v>0</v>
      </c>
    </row>
    <row r="26" spans="1:66" ht="15" customHeight="1">
      <c r="A26" s="19" t="e">
        <f>#REF!</f>
        <v>#REF!</v>
      </c>
      <c r="B26" s="52"/>
      <c r="C26" s="52"/>
      <c r="D26" s="33"/>
      <c r="E26" s="33"/>
      <c r="F26" s="18">
        <f t="shared" si="4"/>
      </c>
      <c r="G26" s="153">
        <f t="shared" si="5"/>
      </c>
      <c r="H26" s="153"/>
      <c r="I26" s="133">
        <f t="shared" si="9"/>
      </c>
      <c r="J26" s="119">
        <f t="shared" si="10"/>
      </c>
      <c r="K26" s="62">
        <f t="shared" si="0"/>
      </c>
      <c r="L26" s="133">
        <f t="shared" si="11"/>
      </c>
      <c r="M26" s="62">
        <f t="shared" si="12"/>
      </c>
      <c r="N26" s="61">
        <f t="shared" si="14"/>
      </c>
      <c r="O26" s="144">
        <f t="shared" si="6"/>
      </c>
      <c r="P26" s="144"/>
      <c r="Q26" s="144"/>
      <c r="R26" s="66"/>
      <c r="S26" s="66"/>
      <c r="T26" s="66"/>
      <c r="U26" s="66"/>
      <c r="V26" s="66"/>
      <c r="W26" s="66"/>
      <c r="X26" s="66"/>
      <c r="Y26" s="66"/>
      <c r="Z26" s="66"/>
      <c r="AA26" s="17">
        <f t="shared" si="7"/>
      </c>
      <c r="AB26" s="1">
        <f t="shared" si="8"/>
      </c>
      <c r="AC26" s="14" t="e">
        <f t="shared" si="13"/>
        <v>#VALUE!</v>
      </c>
      <c r="AE26" s="10">
        <f t="shared" si="1"/>
        <v>45580</v>
      </c>
      <c r="AF26" s="1"/>
      <c r="AG26" s="1"/>
      <c r="AH26" s="11"/>
      <c r="AI26" s="11"/>
      <c r="AK26" s="16">
        <f t="shared" si="2"/>
        <v>0</v>
      </c>
      <c r="AO26" s="5">
        <f t="shared" si="3"/>
      </c>
      <c r="AS26" s="5"/>
      <c r="AU26" s="1"/>
      <c r="BN26" s="1">
        <f>IF(OR(BL18&lt;0,BL18&lt;18),0,IF(AND(BN23=0,BO23&gt;0),BO23,IF(BN23&lt;0,0,IF(BN23&lt;35,(BN25*12)+BO23,(BN25*12)))))</f>
        <v>0</v>
      </c>
    </row>
    <row r="27" spans="1:47" ht="15" customHeight="1">
      <c r="A27" s="19" t="e">
        <f>#REF!</f>
        <v>#REF!</v>
      </c>
      <c r="B27" s="59"/>
      <c r="C27" s="59"/>
      <c r="D27" s="59"/>
      <c r="E27" s="59"/>
      <c r="F27" s="18">
        <f t="shared" si="4"/>
      </c>
      <c r="G27" s="153">
        <f t="shared" si="5"/>
      </c>
      <c r="H27" s="153"/>
      <c r="I27" s="133">
        <f t="shared" si="9"/>
      </c>
      <c r="J27" s="119">
        <f t="shared" si="10"/>
      </c>
      <c r="K27" s="62">
        <f t="shared" si="0"/>
      </c>
      <c r="L27" s="133">
        <f t="shared" si="11"/>
      </c>
      <c r="M27" s="62">
        <f t="shared" si="12"/>
      </c>
      <c r="N27" s="61">
        <f t="shared" si="14"/>
      </c>
      <c r="O27" s="144">
        <f t="shared" si="6"/>
      </c>
      <c r="P27" s="144"/>
      <c r="Q27" s="144"/>
      <c r="R27" s="66"/>
      <c r="S27" s="66"/>
      <c r="T27" s="66"/>
      <c r="U27" s="66"/>
      <c r="V27" s="66"/>
      <c r="W27" s="66"/>
      <c r="X27" s="66"/>
      <c r="Y27" s="66"/>
      <c r="Z27" s="66"/>
      <c r="AA27" s="17">
        <f t="shared" si="7"/>
      </c>
      <c r="AB27" s="1">
        <f t="shared" si="8"/>
      </c>
      <c r="AC27" s="14" t="e">
        <f t="shared" si="13"/>
        <v>#VALUE!</v>
      </c>
      <c r="AE27" s="10">
        <f t="shared" si="1"/>
        <v>45611</v>
      </c>
      <c r="AF27" s="1"/>
      <c r="AG27" s="1"/>
      <c r="AH27" s="11"/>
      <c r="AI27" s="11"/>
      <c r="AK27" s="16">
        <f t="shared" si="2"/>
        <v>0</v>
      </c>
      <c r="AO27" s="5">
        <f t="shared" si="3"/>
      </c>
      <c r="AS27" s="5"/>
      <c r="AU27" s="1"/>
    </row>
    <row r="28" spans="1:47" ht="15" customHeight="1">
      <c r="A28" s="19" t="e">
        <f>#REF!</f>
        <v>#REF!</v>
      </c>
      <c r="B28" s="52"/>
      <c r="C28" s="52"/>
      <c r="D28" s="33"/>
      <c r="E28" s="33"/>
      <c r="F28" s="18">
        <f t="shared" si="4"/>
      </c>
      <c r="G28" s="153">
        <f t="shared" si="5"/>
      </c>
      <c r="H28" s="153"/>
      <c r="I28" s="133">
        <f t="shared" si="9"/>
      </c>
      <c r="J28" s="119">
        <f t="shared" si="10"/>
      </c>
      <c r="K28" s="62">
        <f t="shared" si="0"/>
      </c>
      <c r="L28" s="133">
        <f t="shared" si="11"/>
      </c>
      <c r="M28" s="62">
        <f t="shared" si="12"/>
      </c>
      <c r="N28" s="61">
        <f t="shared" si="14"/>
      </c>
      <c r="O28" s="144">
        <f t="shared" si="6"/>
      </c>
      <c r="P28" s="144"/>
      <c r="Q28" s="144"/>
      <c r="R28" s="66"/>
      <c r="S28" s="66"/>
      <c r="T28" s="66"/>
      <c r="U28" s="66"/>
      <c r="V28" s="66"/>
      <c r="W28" s="66"/>
      <c r="X28" s="66"/>
      <c r="Y28" s="66"/>
      <c r="Z28" s="66"/>
      <c r="AA28" s="17">
        <f t="shared" si="7"/>
      </c>
      <c r="AB28" s="1">
        <f t="shared" si="8"/>
      </c>
      <c r="AC28" s="14" t="e">
        <f t="shared" si="13"/>
        <v>#VALUE!</v>
      </c>
      <c r="AE28" s="10">
        <f t="shared" si="1"/>
        <v>45641</v>
      </c>
      <c r="AF28" s="1"/>
      <c r="AG28" s="1"/>
      <c r="AH28" s="11"/>
      <c r="AI28" s="11"/>
      <c r="AK28" s="16">
        <f t="shared" si="2"/>
        <v>0</v>
      </c>
      <c r="AO28" s="5">
        <f t="shared" si="3"/>
      </c>
      <c r="AS28" s="5"/>
      <c r="AU28" s="1"/>
    </row>
    <row r="29" spans="1:47" ht="15" customHeight="1">
      <c r="A29" s="19" t="e">
        <f>#REF!</f>
        <v>#REF!</v>
      </c>
      <c r="B29" s="59"/>
      <c r="C29" s="59"/>
      <c r="D29" s="59"/>
      <c r="E29" s="59"/>
      <c r="F29" s="18">
        <f t="shared" si="4"/>
      </c>
      <c r="G29" s="153">
        <f t="shared" si="5"/>
      </c>
      <c r="H29" s="153"/>
      <c r="I29" s="133">
        <f t="shared" si="9"/>
      </c>
      <c r="J29" s="119">
        <f t="shared" si="10"/>
      </c>
      <c r="K29" s="62">
        <f t="shared" si="0"/>
      </c>
      <c r="L29" s="133">
        <f t="shared" si="11"/>
      </c>
      <c r="M29" s="62">
        <f t="shared" si="12"/>
      </c>
      <c r="N29" s="61">
        <f t="shared" si="14"/>
      </c>
      <c r="O29" s="144">
        <f t="shared" si="6"/>
      </c>
      <c r="P29" s="144"/>
      <c r="Q29" s="144"/>
      <c r="R29" s="66"/>
      <c r="S29" s="66"/>
      <c r="T29" s="66"/>
      <c r="U29" s="66"/>
      <c r="V29" s="66"/>
      <c r="W29" s="66"/>
      <c r="X29" s="66"/>
      <c r="Y29" s="66"/>
      <c r="Z29" s="66"/>
      <c r="AA29" s="17">
        <f t="shared" si="7"/>
      </c>
      <c r="AB29" s="1">
        <f t="shared" si="8"/>
      </c>
      <c r="AC29" s="14" t="e">
        <f t="shared" si="13"/>
        <v>#VALUE!</v>
      </c>
      <c r="AE29" s="10">
        <f t="shared" si="1"/>
        <v>45672</v>
      </c>
      <c r="AF29" s="1"/>
      <c r="AG29" s="1"/>
      <c r="AH29" s="11"/>
      <c r="AI29" s="11"/>
      <c r="AK29" s="16">
        <f t="shared" si="2"/>
        <v>0</v>
      </c>
      <c r="AO29" s="5">
        <f t="shared" si="3"/>
      </c>
      <c r="AS29" s="5"/>
      <c r="AU29" s="1"/>
    </row>
    <row r="30" spans="1:47" ht="15" customHeight="1">
      <c r="A30" s="19" t="e">
        <f>#REF!</f>
        <v>#REF!</v>
      </c>
      <c r="B30" s="52"/>
      <c r="C30" s="52"/>
      <c r="D30" s="33"/>
      <c r="E30" s="33"/>
      <c r="F30" s="18">
        <f t="shared" si="4"/>
      </c>
      <c r="G30" s="153">
        <f t="shared" si="5"/>
      </c>
      <c r="H30" s="153"/>
      <c r="I30" s="133">
        <f t="shared" si="9"/>
      </c>
      <c r="J30" s="119">
        <f t="shared" si="10"/>
      </c>
      <c r="K30" s="62">
        <f t="shared" si="0"/>
      </c>
      <c r="L30" s="133">
        <f t="shared" si="11"/>
      </c>
      <c r="M30" s="62">
        <f t="shared" si="12"/>
      </c>
      <c r="N30" s="61">
        <f t="shared" si="14"/>
      </c>
      <c r="O30" s="144">
        <f t="shared" si="6"/>
      </c>
      <c r="P30" s="144"/>
      <c r="Q30" s="144"/>
      <c r="R30" s="66"/>
      <c r="S30" s="66"/>
      <c r="T30" s="66"/>
      <c r="U30" s="66"/>
      <c r="V30" s="66"/>
      <c r="W30" s="66"/>
      <c r="X30" s="66"/>
      <c r="Y30" s="66"/>
      <c r="Z30" s="66"/>
      <c r="AA30" s="17">
        <f t="shared" si="7"/>
      </c>
      <c r="AB30" s="1">
        <f t="shared" si="8"/>
      </c>
      <c r="AC30" s="14" t="e">
        <f t="shared" si="13"/>
        <v>#VALUE!</v>
      </c>
      <c r="AE30" s="10">
        <f t="shared" si="1"/>
        <v>45703</v>
      </c>
      <c r="AF30" s="1"/>
      <c r="AG30" s="1"/>
      <c r="AH30" s="11"/>
      <c r="AI30" s="11"/>
      <c r="AK30" s="16">
        <f t="shared" si="2"/>
        <v>0</v>
      </c>
      <c r="AO30" s="5">
        <f t="shared" si="3"/>
      </c>
      <c r="AS30" s="5"/>
      <c r="AU30" s="1"/>
    </row>
    <row r="31" spans="1:47" ht="15" customHeight="1">
      <c r="A31" s="19" t="e">
        <f>#REF!</f>
        <v>#REF!</v>
      </c>
      <c r="B31" s="59"/>
      <c r="C31" s="59"/>
      <c r="D31" s="59"/>
      <c r="E31" s="59"/>
      <c r="F31" s="18">
        <f t="shared" si="4"/>
      </c>
      <c r="G31" s="153">
        <f t="shared" si="5"/>
      </c>
      <c r="H31" s="153"/>
      <c r="I31" s="133">
        <f t="shared" si="9"/>
      </c>
      <c r="J31" s="119">
        <f t="shared" si="10"/>
      </c>
      <c r="K31" s="62">
        <f t="shared" si="0"/>
      </c>
      <c r="L31" s="133">
        <f t="shared" si="11"/>
      </c>
      <c r="M31" s="62">
        <f t="shared" si="12"/>
      </c>
      <c r="N31" s="61">
        <f t="shared" si="14"/>
      </c>
      <c r="O31" s="144">
        <f t="shared" si="6"/>
      </c>
      <c r="P31" s="144"/>
      <c r="Q31" s="144"/>
      <c r="R31" s="66"/>
      <c r="S31" s="66"/>
      <c r="T31" s="66"/>
      <c r="U31" s="66"/>
      <c r="V31" s="66"/>
      <c r="W31" s="66"/>
      <c r="X31" s="66"/>
      <c r="Y31" s="66"/>
      <c r="Z31" s="66"/>
      <c r="AA31" s="17">
        <f t="shared" si="7"/>
      </c>
      <c r="AB31" s="1">
        <f t="shared" si="8"/>
      </c>
      <c r="AC31" s="14" t="e">
        <f t="shared" si="13"/>
        <v>#VALUE!</v>
      </c>
      <c r="AE31" s="10">
        <f t="shared" si="1"/>
        <v>45731</v>
      </c>
      <c r="AF31" s="1"/>
      <c r="AG31" s="1"/>
      <c r="AH31" s="11"/>
      <c r="AI31" s="11"/>
      <c r="AK31" s="16">
        <f t="shared" si="2"/>
        <v>0</v>
      </c>
      <c r="AO31" s="5">
        <f t="shared" si="3"/>
      </c>
      <c r="AS31" s="5"/>
      <c r="AU31" s="1"/>
    </row>
    <row r="32" spans="1:47" ht="15" customHeight="1">
      <c r="A32" s="19" t="e">
        <f>#REF!</f>
        <v>#REF!</v>
      </c>
      <c r="B32" s="52"/>
      <c r="C32" s="52"/>
      <c r="D32" s="33"/>
      <c r="E32" s="33"/>
      <c r="F32" s="18">
        <f t="shared" si="4"/>
      </c>
      <c r="G32" s="153">
        <f t="shared" si="5"/>
      </c>
      <c r="H32" s="153"/>
      <c r="I32" s="133">
        <f t="shared" si="9"/>
      </c>
      <c r="J32" s="62">
        <f t="shared" si="10"/>
      </c>
      <c r="K32" s="62">
        <f t="shared" si="0"/>
      </c>
      <c r="L32" s="133">
        <f t="shared" si="11"/>
      </c>
      <c r="M32" s="62">
        <f t="shared" si="12"/>
      </c>
      <c r="N32" s="61">
        <f t="shared" si="14"/>
      </c>
      <c r="O32" s="144">
        <f t="shared" si="6"/>
      </c>
      <c r="P32" s="144"/>
      <c r="Q32" s="144"/>
      <c r="R32" s="66"/>
      <c r="S32" s="66"/>
      <c r="T32" s="66"/>
      <c r="U32" s="66"/>
      <c r="V32" s="66"/>
      <c r="W32" s="66"/>
      <c r="X32" s="66"/>
      <c r="Y32" s="66"/>
      <c r="Z32" s="66"/>
      <c r="AA32" s="17">
        <f t="shared" si="7"/>
      </c>
      <c r="AB32" s="1">
        <f t="shared" si="8"/>
      </c>
      <c r="AC32" s="14" t="e">
        <f t="shared" si="13"/>
        <v>#VALUE!</v>
      </c>
      <c r="AE32" s="10">
        <f t="shared" si="1"/>
        <v>45762</v>
      </c>
      <c r="AF32" s="1"/>
      <c r="AG32" s="1"/>
      <c r="AH32" s="11"/>
      <c r="AI32" s="11"/>
      <c r="AK32" s="16">
        <f t="shared" si="2"/>
        <v>0</v>
      </c>
      <c r="AO32" s="5">
        <f t="shared" si="3"/>
      </c>
      <c r="AS32" s="5"/>
      <c r="AU32" s="1"/>
    </row>
    <row r="33" spans="1:47" ht="15" customHeight="1">
      <c r="A33" s="19" t="e">
        <f>#REF!</f>
        <v>#REF!</v>
      </c>
      <c r="B33" s="59"/>
      <c r="C33" s="59"/>
      <c r="D33" s="59"/>
      <c r="E33" s="59"/>
      <c r="F33" s="18">
        <f t="shared" si="4"/>
      </c>
      <c r="G33" s="153">
        <f t="shared" si="5"/>
      </c>
      <c r="H33" s="153"/>
      <c r="I33" s="133">
        <f t="shared" si="9"/>
      </c>
      <c r="J33" s="62">
        <f t="shared" si="10"/>
      </c>
      <c r="K33" s="62">
        <f t="shared" si="0"/>
      </c>
      <c r="L33" s="133">
        <f t="shared" si="11"/>
      </c>
      <c r="M33" s="62">
        <f t="shared" si="12"/>
      </c>
      <c r="N33" s="61">
        <f t="shared" si="14"/>
      </c>
      <c r="O33" s="144">
        <f t="shared" si="6"/>
      </c>
      <c r="P33" s="144"/>
      <c r="Q33" s="144"/>
      <c r="R33" s="66"/>
      <c r="S33" s="66"/>
      <c r="T33" s="66"/>
      <c r="U33" s="66"/>
      <c r="V33" s="66"/>
      <c r="W33" s="66"/>
      <c r="X33" s="66"/>
      <c r="Y33" s="66"/>
      <c r="Z33" s="66"/>
      <c r="AA33" s="17">
        <f t="shared" si="7"/>
      </c>
      <c r="AB33" s="1">
        <f t="shared" si="8"/>
      </c>
      <c r="AC33" s="14" t="e">
        <f t="shared" si="13"/>
        <v>#VALUE!</v>
      </c>
      <c r="AE33" s="10">
        <f t="shared" si="1"/>
        <v>45792</v>
      </c>
      <c r="AF33" s="1"/>
      <c r="AG33" s="1"/>
      <c r="AH33" s="11"/>
      <c r="AI33" s="11"/>
      <c r="AK33" s="16">
        <f t="shared" si="2"/>
        <v>0</v>
      </c>
      <c r="AO33" s="5">
        <f t="shared" si="3"/>
      </c>
      <c r="AS33" s="5"/>
      <c r="AU33" s="1"/>
    </row>
    <row r="34" spans="1:47" ht="15" customHeight="1">
      <c r="A34" s="19" t="e">
        <f>#REF!</f>
        <v>#REF!</v>
      </c>
      <c r="B34" s="52"/>
      <c r="C34" s="52"/>
      <c r="D34" s="33"/>
      <c r="E34" s="33"/>
      <c r="F34" s="18">
        <f t="shared" si="4"/>
      </c>
      <c r="G34" s="153">
        <f t="shared" si="5"/>
      </c>
      <c r="H34" s="153"/>
      <c r="I34" s="133">
        <f t="shared" si="9"/>
      </c>
      <c r="J34" s="62">
        <f t="shared" si="10"/>
      </c>
      <c r="K34" s="62">
        <f t="shared" si="0"/>
      </c>
      <c r="L34" s="133">
        <f t="shared" si="11"/>
      </c>
      <c r="M34" s="62">
        <f t="shared" si="12"/>
      </c>
      <c r="N34" s="61">
        <f t="shared" si="14"/>
      </c>
      <c r="O34" s="144">
        <f t="shared" si="6"/>
      </c>
      <c r="P34" s="144"/>
      <c r="Q34" s="144"/>
      <c r="R34" s="66"/>
      <c r="S34" s="66"/>
      <c r="T34" s="66"/>
      <c r="U34" s="66"/>
      <c r="V34" s="66"/>
      <c r="W34" s="66"/>
      <c r="X34" s="66"/>
      <c r="Y34" s="66"/>
      <c r="Z34" s="66"/>
      <c r="AA34" s="17">
        <f t="shared" si="7"/>
      </c>
      <c r="AB34" s="1">
        <f t="shared" si="8"/>
      </c>
      <c r="AC34" s="14" t="e">
        <f t="shared" si="13"/>
        <v>#VALUE!</v>
      </c>
      <c r="AE34" s="10">
        <f t="shared" si="1"/>
        <v>45823</v>
      </c>
      <c r="AF34" s="1"/>
      <c r="AG34" s="1"/>
      <c r="AH34" s="11"/>
      <c r="AI34" s="11"/>
      <c r="AK34" s="16">
        <f t="shared" si="2"/>
        <v>0</v>
      </c>
      <c r="AO34" s="5">
        <f t="shared" si="3"/>
      </c>
      <c r="AS34" s="5"/>
      <c r="AU34" s="1"/>
    </row>
    <row r="35" spans="1:47" ht="15" customHeight="1">
      <c r="A35" s="19" t="e">
        <f>#REF!</f>
        <v>#REF!</v>
      </c>
      <c r="B35" s="59"/>
      <c r="C35" s="59"/>
      <c r="D35" s="59"/>
      <c r="E35" s="59"/>
      <c r="F35" s="18">
        <f t="shared" si="4"/>
      </c>
      <c r="G35" s="153">
        <f t="shared" si="5"/>
      </c>
      <c r="H35" s="153"/>
      <c r="I35" s="133">
        <f t="shared" si="9"/>
      </c>
      <c r="J35" s="62">
        <f t="shared" si="10"/>
      </c>
      <c r="K35" s="62">
        <f t="shared" si="0"/>
      </c>
      <c r="L35" s="133">
        <f t="shared" si="11"/>
      </c>
      <c r="M35" s="62">
        <f t="shared" si="12"/>
      </c>
      <c r="N35" s="61">
        <f t="shared" si="14"/>
      </c>
      <c r="O35" s="144">
        <f t="shared" si="6"/>
      </c>
      <c r="P35" s="144"/>
      <c r="Q35" s="144"/>
      <c r="R35" s="66"/>
      <c r="S35" s="66"/>
      <c r="T35" s="66"/>
      <c r="U35" s="66"/>
      <c r="V35" s="66"/>
      <c r="W35" s="66"/>
      <c r="X35" s="66"/>
      <c r="Y35" s="66"/>
      <c r="Z35" s="66"/>
      <c r="AA35" s="17">
        <f t="shared" si="7"/>
      </c>
      <c r="AB35" s="1">
        <f t="shared" si="8"/>
      </c>
      <c r="AC35" s="14" t="e">
        <f t="shared" si="13"/>
        <v>#VALUE!</v>
      </c>
      <c r="AE35" s="10">
        <f t="shared" si="1"/>
        <v>45853</v>
      </c>
      <c r="AF35" s="1"/>
      <c r="AG35" s="1"/>
      <c r="AH35" s="11"/>
      <c r="AI35" s="11"/>
      <c r="AK35" s="16">
        <f t="shared" si="2"/>
        <v>0</v>
      </c>
      <c r="AO35" s="5">
        <f t="shared" si="3"/>
      </c>
      <c r="AS35" s="5"/>
      <c r="AU35" s="1"/>
    </row>
    <row r="36" spans="1:47" ht="15" customHeight="1">
      <c r="A36" s="19" t="e">
        <f>#REF!</f>
        <v>#REF!</v>
      </c>
      <c r="B36" s="52"/>
      <c r="C36" s="52"/>
      <c r="D36" s="33"/>
      <c r="E36" s="33"/>
      <c r="F36" s="18">
        <f t="shared" si="4"/>
      </c>
      <c r="G36" s="153">
        <f t="shared" si="5"/>
      </c>
      <c r="H36" s="153"/>
      <c r="I36" s="133">
        <f t="shared" si="9"/>
      </c>
      <c r="J36" s="62">
        <f t="shared" si="10"/>
      </c>
      <c r="K36" s="62">
        <f t="shared" si="0"/>
      </c>
      <c r="L36" s="133">
        <f t="shared" si="11"/>
      </c>
      <c r="M36" s="62">
        <f t="shared" si="12"/>
      </c>
      <c r="N36" s="61">
        <f t="shared" si="14"/>
      </c>
      <c r="O36" s="144">
        <f t="shared" si="6"/>
      </c>
      <c r="P36" s="144"/>
      <c r="Q36" s="144"/>
      <c r="R36" s="66"/>
      <c r="S36" s="66"/>
      <c r="T36" s="66"/>
      <c r="U36" s="66"/>
      <c r="V36" s="66"/>
      <c r="W36" s="66"/>
      <c r="X36" s="66"/>
      <c r="Y36" s="66"/>
      <c r="Z36" s="66"/>
      <c r="AA36" s="17">
        <f t="shared" si="7"/>
      </c>
      <c r="AB36" s="1">
        <f t="shared" si="8"/>
      </c>
      <c r="AC36" s="14" t="e">
        <f t="shared" si="13"/>
        <v>#VALUE!</v>
      </c>
      <c r="AE36" s="10">
        <f t="shared" si="1"/>
        <v>45884</v>
      </c>
      <c r="AF36" s="1"/>
      <c r="AG36" s="1"/>
      <c r="AH36" s="11"/>
      <c r="AI36" s="11"/>
      <c r="AK36" s="16">
        <f t="shared" si="2"/>
        <v>0</v>
      </c>
      <c r="AO36" s="5">
        <f t="shared" si="3"/>
      </c>
      <c r="AS36" s="5"/>
      <c r="AU36" s="1"/>
    </row>
    <row r="37" spans="1:47" ht="15" customHeight="1">
      <c r="A37" s="19" t="e">
        <f>#REF!</f>
        <v>#REF!</v>
      </c>
      <c r="B37" s="59"/>
      <c r="C37" s="59"/>
      <c r="D37" s="59"/>
      <c r="E37" s="59"/>
      <c r="F37" s="18">
        <f t="shared" si="4"/>
      </c>
      <c r="G37" s="153">
        <f t="shared" si="5"/>
      </c>
      <c r="H37" s="153"/>
      <c r="I37" s="133">
        <f t="shared" si="9"/>
      </c>
      <c r="J37" s="62">
        <f t="shared" si="10"/>
      </c>
      <c r="K37" s="62">
        <f t="shared" si="0"/>
      </c>
      <c r="L37" s="133">
        <f t="shared" si="11"/>
      </c>
      <c r="M37" s="62">
        <f t="shared" si="12"/>
      </c>
      <c r="N37" s="61">
        <f t="shared" si="14"/>
      </c>
      <c r="O37" s="144">
        <f t="shared" si="6"/>
      </c>
      <c r="P37" s="144"/>
      <c r="Q37" s="144"/>
      <c r="R37" s="66"/>
      <c r="S37" s="66"/>
      <c r="T37" s="66"/>
      <c r="U37" s="66"/>
      <c r="V37" s="66"/>
      <c r="W37" s="66"/>
      <c r="X37" s="66"/>
      <c r="Y37" s="66"/>
      <c r="Z37" s="66"/>
      <c r="AA37" s="17">
        <f t="shared" si="7"/>
      </c>
      <c r="AB37" s="1">
        <f t="shared" si="8"/>
      </c>
      <c r="AC37" s="14" t="e">
        <f t="shared" si="13"/>
        <v>#VALUE!</v>
      </c>
      <c r="AE37" s="10">
        <f t="shared" si="1"/>
        <v>45915</v>
      </c>
      <c r="AF37" s="1"/>
      <c r="AG37" s="1"/>
      <c r="AH37" s="11"/>
      <c r="AI37" s="11"/>
      <c r="AK37" s="16">
        <f t="shared" si="2"/>
        <v>0</v>
      </c>
      <c r="AO37" s="5">
        <f t="shared" si="3"/>
      </c>
      <c r="AS37" s="5"/>
      <c r="AU37" s="1"/>
    </row>
    <row r="38" spans="1:47" ht="15" customHeight="1">
      <c r="A38" s="19" t="e">
        <f>#REF!</f>
        <v>#REF!</v>
      </c>
      <c r="B38" s="52"/>
      <c r="C38" s="52"/>
      <c r="D38" s="33"/>
      <c r="E38" s="33"/>
      <c r="F38" s="18">
        <f t="shared" si="4"/>
      </c>
      <c r="G38" s="153">
        <f t="shared" si="5"/>
      </c>
      <c r="H38" s="153"/>
      <c r="I38" s="133">
        <f t="shared" si="9"/>
      </c>
      <c r="J38" s="62">
        <f t="shared" si="10"/>
      </c>
      <c r="K38" s="62">
        <f t="shared" si="0"/>
      </c>
      <c r="L38" s="133">
        <f t="shared" si="11"/>
      </c>
      <c r="M38" s="62">
        <f t="shared" si="12"/>
      </c>
      <c r="N38" s="61">
        <f t="shared" si="14"/>
      </c>
      <c r="O38" s="144">
        <f t="shared" si="6"/>
      </c>
      <c r="P38" s="144"/>
      <c r="Q38" s="144"/>
      <c r="R38" s="66"/>
      <c r="S38" s="66"/>
      <c r="T38" s="66"/>
      <c r="U38" s="66"/>
      <c r="V38" s="66"/>
      <c r="W38" s="66"/>
      <c r="X38" s="66"/>
      <c r="Y38" s="66"/>
      <c r="Z38" s="66"/>
      <c r="AA38" s="17">
        <f t="shared" si="7"/>
      </c>
      <c r="AB38" s="1">
        <f t="shared" si="8"/>
      </c>
      <c r="AC38" s="14" t="e">
        <f t="shared" si="13"/>
        <v>#VALUE!</v>
      </c>
      <c r="AE38" s="10">
        <f t="shared" si="1"/>
        <v>45945</v>
      </c>
      <c r="AF38" s="1"/>
      <c r="AG38" s="1"/>
      <c r="AH38" s="11"/>
      <c r="AI38" s="11"/>
      <c r="AK38" s="16">
        <f t="shared" si="2"/>
        <v>0</v>
      </c>
      <c r="AO38" s="5">
        <f t="shared" si="3"/>
      </c>
      <c r="AS38" s="5"/>
      <c r="AU38" s="1"/>
    </row>
    <row r="39" spans="1:47" ht="15" customHeight="1">
      <c r="A39" s="19" t="e">
        <f>#REF!</f>
        <v>#REF!</v>
      </c>
      <c r="B39" s="59"/>
      <c r="C39" s="59"/>
      <c r="D39" s="59"/>
      <c r="E39" s="59"/>
      <c r="F39" s="18">
        <f t="shared" si="4"/>
      </c>
      <c r="G39" s="153">
        <f t="shared" si="5"/>
      </c>
      <c r="H39" s="153"/>
      <c r="I39" s="133">
        <f t="shared" si="9"/>
      </c>
      <c r="J39" s="62">
        <f t="shared" si="10"/>
      </c>
      <c r="K39" s="62">
        <f t="shared" si="0"/>
      </c>
      <c r="L39" s="133">
        <f t="shared" si="11"/>
      </c>
      <c r="M39" s="62">
        <f t="shared" si="12"/>
      </c>
      <c r="N39" s="61">
        <f t="shared" si="14"/>
      </c>
      <c r="O39" s="144">
        <f t="shared" si="6"/>
      </c>
      <c r="P39" s="144"/>
      <c r="Q39" s="144"/>
      <c r="R39" s="66"/>
      <c r="S39" s="66"/>
      <c r="T39" s="66"/>
      <c r="U39" s="66"/>
      <c r="V39" s="66"/>
      <c r="W39" s="66"/>
      <c r="X39" s="66"/>
      <c r="Y39" s="66"/>
      <c r="Z39" s="66"/>
      <c r="AA39" s="17">
        <f t="shared" si="7"/>
      </c>
      <c r="AB39" s="1">
        <f t="shared" si="8"/>
      </c>
      <c r="AC39" s="14" t="e">
        <f t="shared" si="13"/>
        <v>#VALUE!</v>
      </c>
      <c r="AE39" s="10">
        <f t="shared" si="1"/>
        <v>45976</v>
      </c>
      <c r="AF39" s="1"/>
      <c r="AG39" s="1"/>
      <c r="AH39" s="11"/>
      <c r="AI39" s="11"/>
      <c r="AK39" s="16">
        <f t="shared" si="2"/>
        <v>0</v>
      </c>
      <c r="AO39" s="5">
        <f t="shared" si="3"/>
      </c>
      <c r="AS39" s="5"/>
      <c r="AU39" s="1"/>
    </row>
    <row r="40" spans="1:47" ht="15" customHeight="1">
      <c r="A40" s="19" t="e">
        <f>#REF!</f>
        <v>#REF!</v>
      </c>
      <c r="B40" s="52"/>
      <c r="C40" s="52"/>
      <c r="D40" s="33"/>
      <c r="E40" s="33"/>
      <c r="F40" s="18">
        <f t="shared" si="4"/>
      </c>
      <c r="G40" s="153">
        <f t="shared" si="5"/>
      </c>
      <c r="H40" s="153"/>
      <c r="I40" s="133">
        <f t="shared" si="9"/>
      </c>
      <c r="J40" s="62">
        <f t="shared" si="10"/>
      </c>
      <c r="K40" s="62">
        <f t="shared" si="0"/>
      </c>
      <c r="L40" s="133">
        <f t="shared" si="11"/>
      </c>
      <c r="M40" s="62">
        <f t="shared" si="12"/>
      </c>
      <c r="N40" s="61">
        <f t="shared" si="14"/>
      </c>
      <c r="O40" s="144">
        <f t="shared" si="6"/>
      </c>
      <c r="P40" s="144"/>
      <c r="Q40" s="144"/>
      <c r="R40" s="66"/>
      <c r="S40" s="66"/>
      <c r="T40" s="66"/>
      <c r="U40" s="66"/>
      <c r="V40" s="66"/>
      <c r="W40" s="66"/>
      <c r="X40" s="66"/>
      <c r="Y40" s="66"/>
      <c r="Z40" s="66"/>
      <c r="AA40" s="17">
        <f t="shared" si="7"/>
      </c>
      <c r="AB40" s="1">
        <f t="shared" si="8"/>
      </c>
      <c r="AC40" s="14" t="e">
        <f t="shared" si="13"/>
        <v>#VALUE!</v>
      </c>
      <c r="AE40" s="10">
        <f t="shared" si="1"/>
        <v>46006</v>
      </c>
      <c r="AF40" s="1"/>
      <c r="AG40" s="1"/>
      <c r="AH40" s="11"/>
      <c r="AI40" s="11"/>
      <c r="AK40" s="16">
        <f t="shared" si="2"/>
        <v>0</v>
      </c>
      <c r="AO40" s="5">
        <f t="shared" si="3"/>
      </c>
      <c r="AS40" s="5"/>
      <c r="AU40" s="1"/>
    </row>
    <row r="41" spans="1:47" ht="15" customHeight="1">
      <c r="A41" s="19" t="e">
        <f>#REF!</f>
        <v>#REF!</v>
      </c>
      <c r="B41" s="59"/>
      <c r="C41" s="59"/>
      <c r="D41" s="59"/>
      <c r="E41" s="59"/>
      <c r="F41" s="18">
        <f t="shared" si="4"/>
      </c>
      <c r="G41" s="153">
        <f t="shared" si="5"/>
      </c>
      <c r="H41" s="153"/>
      <c r="I41" s="133">
        <f t="shared" si="9"/>
      </c>
      <c r="J41" s="62">
        <f t="shared" si="10"/>
      </c>
      <c r="K41" s="62">
        <f t="shared" si="0"/>
      </c>
      <c r="L41" s="133">
        <f t="shared" si="11"/>
      </c>
      <c r="M41" s="62">
        <f t="shared" si="12"/>
      </c>
      <c r="N41" s="61">
        <f t="shared" si="14"/>
      </c>
      <c r="O41" s="144">
        <f t="shared" si="6"/>
      </c>
      <c r="P41" s="144"/>
      <c r="Q41" s="144"/>
      <c r="R41" s="66"/>
      <c r="S41" s="66"/>
      <c r="T41" s="66"/>
      <c r="U41" s="66"/>
      <c r="V41" s="66"/>
      <c r="W41" s="66"/>
      <c r="X41" s="66"/>
      <c r="Y41" s="66"/>
      <c r="Z41" s="66"/>
      <c r="AA41" s="17">
        <f t="shared" si="7"/>
      </c>
      <c r="AB41" s="1">
        <f t="shared" si="8"/>
      </c>
      <c r="AC41" s="14" t="e">
        <f t="shared" si="13"/>
        <v>#VALUE!</v>
      </c>
      <c r="AE41" s="10">
        <f t="shared" si="1"/>
        <v>46037</v>
      </c>
      <c r="AF41" s="1"/>
      <c r="AG41" s="1"/>
      <c r="AH41" s="11"/>
      <c r="AI41" s="11"/>
      <c r="AK41" s="16">
        <f t="shared" si="2"/>
        <v>0</v>
      </c>
      <c r="AO41" s="5">
        <f t="shared" si="3"/>
      </c>
      <c r="AS41" s="5"/>
      <c r="AU41" s="1"/>
    </row>
    <row r="42" spans="1:47" ht="15" customHeight="1">
      <c r="A42" s="19" t="e">
        <f>#REF!</f>
        <v>#REF!</v>
      </c>
      <c r="B42" s="52"/>
      <c r="C42" s="52"/>
      <c r="D42" s="33"/>
      <c r="E42" s="33"/>
      <c r="F42" s="18">
        <f t="shared" si="4"/>
      </c>
      <c r="G42" s="153">
        <f t="shared" si="5"/>
      </c>
      <c r="H42" s="153"/>
      <c r="I42" s="133">
        <f t="shared" si="9"/>
      </c>
      <c r="J42" s="62">
        <f t="shared" si="10"/>
      </c>
      <c r="K42" s="62">
        <f t="shared" si="0"/>
      </c>
      <c r="L42" s="133">
        <f t="shared" si="11"/>
      </c>
      <c r="M42" s="62">
        <f t="shared" si="12"/>
      </c>
      <c r="N42" s="61">
        <f t="shared" si="14"/>
      </c>
      <c r="O42" s="144">
        <f t="shared" si="6"/>
      </c>
      <c r="P42" s="144"/>
      <c r="Q42" s="144"/>
      <c r="R42" s="66"/>
      <c r="S42" s="66"/>
      <c r="T42" s="66"/>
      <c r="U42" s="66"/>
      <c r="V42" s="66"/>
      <c r="W42" s="66"/>
      <c r="X42" s="66"/>
      <c r="Y42" s="66"/>
      <c r="Z42" s="66"/>
      <c r="AA42" s="17">
        <f t="shared" si="7"/>
      </c>
      <c r="AB42" s="1">
        <f t="shared" si="8"/>
      </c>
      <c r="AC42" s="14" t="e">
        <f t="shared" si="13"/>
        <v>#VALUE!</v>
      </c>
      <c r="AE42" s="10">
        <f t="shared" si="1"/>
        <v>46068</v>
      </c>
      <c r="AF42" s="1"/>
      <c r="AG42" s="1"/>
      <c r="AH42" s="11"/>
      <c r="AI42" s="11"/>
      <c r="AK42" s="16">
        <f t="shared" si="2"/>
        <v>0</v>
      </c>
      <c r="AO42" s="5">
        <f t="shared" si="3"/>
      </c>
      <c r="AS42" s="5"/>
      <c r="AU42" s="1"/>
    </row>
    <row r="43" spans="1:47" ht="15" customHeight="1">
      <c r="A43" s="19" t="e">
        <f>#REF!</f>
        <v>#REF!</v>
      </c>
      <c r="B43" s="59"/>
      <c r="C43" s="59"/>
      <c r="D43" s="59"/>
      <c r="E43" s="59"/>
      <c r="F43" s="18">
        <f t="shared" si="4"/>
      </c>
      <c r="G43" s="153">
        <f t="shared" si="5"/>
      </c>
      <c r="H43" s="153"/>
      <c r="I43" s="133">
        <f t="shared" si="9"/>
      </c>
      <c r="J43" s="62">
        <f t="shared" si="10"/>
      </c>
      <c r="K43" s="62">
        <f t="shared" si="0"/>
      </c>
      <c r="L43" s="133">
        <f t="shared" si="11"/>
      </c>
      <c r="M43" s="62">
        <f t="shared" si="12"/>
      </c>
      <c r="N43" s="61">
        <f t="shared" si="14"/>
      </c>
      <c r="O43" s="144">
        <f t="shared" si="6"/>
      </c>
      <c r="P43" s="144"/>
      <c r="Q43" s="144"/>
      <c r="R43" s="66"/>
      <c r="S43" s="66"/>
      <c r="T43" s="66"/>
      <c r="U43" s="66"/>
      <c r="V43" s="66"/>
      <c r="W43" s="66"/>
      <c r="X43" s="66"/>
      <c r="Y43" s="66"/>
      <c r="Z43" s="66"/>
      <c r="AA43" s="17">
        <f t="shared" si="7"/>
      </c>
      <c r="AB43" s="1">
        <f t="shared" si="8"/>
      </c>
      <c r="AC43" s="14" t="e">
        <f t="shared" si="13"/>
        <v>#VALUE!</v>
      </c>
      <c r="AE43" s="10">
        <f t="shared" si="1"/>
        <v>46096</v>
      </c>
      <c r="AF43" s="1"/>
      <c r="AG43" s="1"/>
      <c r="AH43" s="11"/>
      <c r="AI43" s="11"/>
      <c r="AK43" s="16">
        <f t="shared" si="2"/>
        <v>0</v>
      </c>
      <c r="AO43" s="5">
        <f t="shared" si="3"/>
      </c>
      <c r="AS43" s="5"/>
      <c r="AU43" s="1"/>
    </row>
    <row r="44" spans="1:47" ht="15" customHeight="1">
      <c r="A44" s="19" t="e">
        <f>#REF!</f>
        <v>#REF!</v>
      </c>
      <c r="B44" s="52"/>
      <c r="C44" s="52"/>
      <c r="D44" s="33"/>
      <c r="E44" s="33"/>
      <c r="F44" s="18">
        <f t="shared" si="4"/>
      </c>
      <c r="G44" s="153">
        <f t="shared" si="5"/>
      </c>
      <c r="H44" s="153"/>
      <c r="I44" s="133">
        <f t="shared" si="9"/>
      </c>
      <c r="J44" s="62">
        <f t="shared" si="10"/>
      </c>
      <c r="K44" s="62">
        <f t="shared" si="0"/>
      </c>
      <c r="L44" s="133">
        <f t="shared" si="11"/>
      </c>
      <c r="M44" s="62">
        <f t="shared" si="12"/>
      </c>
      <c r="N44" s="61">
        <f t="shared" si="14"/>
      </c>
      <c r="O44" s="144">
        <f t="shared" si="6"/>
      </c>
      <c r="P44" s="144"/>
      <c r="Q44" s="144"/>
      <c r="R44" s="66"/>
      <c r="S44" s="66"/>
      <c r="T44" s="66"/>
      <c r="U44" s="66"/>
      <c r="V44" s="66"/>
      <c r="W44" s="66"/>
      <c r="X44" s="66"/>
      <c r="Y44" s="66"/>
      <c r="Z44" s="66"/>
      <c r="AA44" s="17">
        <f t="shared" si="7"/>
      </c>
      <c r="AB44" s="1">
        <f t="shared" si="8"/>
      </c>
      <c r="AC44" s="14" t="e">
        <f t="shared" si="13"/>
        <v>#VALUE!</v>
      </c>
      <c r="AE44" s="10">
        <f t="shared" si="1"/>
        <v>46127</v>
      </c>
      <c r="AF44" s="1"/>
      <c r="AG44" s="1"/>
      <c r="AH44" s="11"/>
      <c r="AI44" s="11"/>
      <c r="AK44" s="16">
        <f t="shared" si="2"/>
        <v>0</v>
      </c>
      <c r="AO44" s="5">
        <f t="shared" si="3"/>
      </c>
      <c r="AS44" s="5"/>
      <c r="AU44" s="1"/>
    </row>
    <row r="45" spans="1:47" ht="15" customHeight="1">
      <c r="A45" s="19" t="e">
        <f>#REF!</f>
        <v>#REF!</v>
      </c>
      <c r="B45" s="59"/>
      <c r="C45" s="59"/>
      <c r="D45" s="59"/>
      <c r="E45" s="59"/>
      <c r="F45" s="18">
        <f t="shared" si="4"/>
      </c>
      <c r="G45" s="153">
        <f t="shared" si="5"/>
      </c>
      <c r="H45" s="153"/>
      <c r="I45" s="133">
        <f t="shared" si="9"/>
      </c>
      <c r="J45" s="62">
        <f t="shared" si="10"/>
      </c>
      <c r="K45" s="62">
        <f t="shared" si="0"/>
      </c>
      <c r="L45" s="133">
        <f t="shared" si="11"/>
      </c>
      <c r="M45" s="62">
        <f t="shared" si="12"/>
      </c>
      <c r="N45" s="61">
        <f t="shared" si="14"/>
      </c>
      <c r="O45" s="144">
        <f t="shared" si="6"/>
      </c>
      <c r="P45" s="144"/>
      <c r="Q45" s="144"/>
      <c r="R45" s="66"/>
      <c r="S45" s="66"/>
      <c r="T45" s="66"/>
      <c r="U45" s="66"/>
      <c r="V45" s="66"/>
      <c r="W45" s="66"/>
      <c r="X45" s="66"/>
      <c r="Y45" s="66"/>
      <c r="Z45" s="66"/>
      <c r="AA45" s="17">
        <f t="shared" si="7"/>
      </c>
      <c r="AB45" s="1">
        <f t="shared" si="8"/>
      </c>
      <c r="AC45" s="14" t="e">
        <f t="shared" si="13"/>
        <v>#VALUE!</v>
      </c>
      <c r="AE45" s="10">
        <f t="shared" si="1"/>
        <v>46157</v>
      </c>
      <c r="AF45" s="1"/>
      <c r="AG45" s="1"/>
      <c r="AH45" s="11"/>
      <c r="AI45" s="11"/>
      <c r="AK45" s="16">
        <f t="shared" si="2"/>
        <v>0</v>
      </c>
      <c r="AO45" s="5">
        <f t="shared" si="3"/>
      </c>
      <c r="AS45" s="5"/>
      <c r="AU45" s="1"/>
    </row>
    <row r="46" spans="1:47" ht="15" customHeight="1">
      <c r="A46" s="19" t="e">
        <f>#REF!</f>
        <v>#REF!</v>
      </c>
      <c r="B46" s="52"/>
      <c r="C46" s="52"/>
      <c r="D46" s="33"/>
      <c r="E46" s="33"/>
      <c r="F46" s="18">
        <f t="shared" si="4"/>
      </c>
      <c r="G46" s="153">
        <f t="shared" si="5"/>
      </c>
      <c r="H46" s="153"/>
      <c r="I46" s="133">
        <f t="shared" si="9"/>
      </c>
      <c r="J46" s="62">
        <f t="shared" si="10"/>
      </c>
      <c r="K46" s="62">
        <f t="shared" si="0"/>
      </c>
      <c r="L46" s="133">
        <f t="shared" si="11"/>
      </c>
      <c r="M46" s="62">
        <f t="shared" si="12"/>
      </c>
      <c r="N46" s="61">
        <f t="shared" si="14"/>
      </c>
      <c r="O46" s="144">
        <f t="shared" si="6"/>
      </c>
      <c r="P46" s="144"/>
      <c r="Q46" s="144"/>
      <c r="R46" s="66"/>
      <c r="S46" s="66"/>
      <c r="T46" s="66"/>
      <c r="U46" s="66"/>
      <c r="V46" s="66"/>
      <c r="W46" s="66"/>
      <c r="X46" s="66"/>
      <c r="Y46" s="66"/>
      <c r="Z46" s="66"/>
      <c r="AA46" s="17">
        <f t="shared" si="7"/>
      </c>
      <c r="AB46" s="1">
        <f t="shared" si="8"/>
      </c>
      <c r="AC46" s="14" t="e">
        <f t="shared" si="13"/>
        <v>#VALUE!</v>
      </c>
      <c r="AE46" s="10">
        <f t="shared" si="1"/>
        <v>46188</v>
      </c>
      <c r="AF46" s="1"/>
      <c r="AG46" s="1"/>
      <c r="AH46" s="11"/>
      <c r="AI46" s="11"/>
      <c r="AK46" s="16">
        <f t="shared" si="2"/>
        <v>0</v>
      </c>
      <c r="AO46" s="5">
        <f t="shared" si="3"/>
      </c>
      <c r="AS46" s="5"/>
      <c r="AU46" s="1"/>
    </row>
    <row r="47" spans="1:47" ht="15" customHeight="1">
      <c r="A47" s="19" t="e">
        <f>#REF!</f>
        <v>#REF!</v>
      </c>
      <c r="B47" s="59"/>
      <c r="C47" s="59"/>
      <c r="D47" s="59"/>
      <c r="E47" s="59"/>
      <c r="F47" s="18">
        <f t="shared" si="4"/>
      </c>
      <c r="G47" s="153">
        <f t="shared" si="5"/>
      </c>
      <c r="H47" s="153"/>
      <c r="I47" s="133">
        <f t="shared" si="9"/>
      </c>
      <c r="J47" s="62">
        <f t="shared" si="10"/>
      </c>
      <c r="K47" s="62">
        <f t="shared" si="0"/>
      </c>
      <c r="L47" s="133">
        <f t="shared" si="11"/>
      </c>
      <c r="M47" s="62">
        <f t="shared" si="12"/>
      </c>
      <c r="N47" s="61">
        <f t="shared" si="14"/>
      </c>
      <c r="O47" s="144">
        <f t="shared" si="6"/>
      </c>
      <c r="P47" s="144"/>
      <c r="Q47" s="144"/>
      <c r="R47" s="66"/>
      <c r="S47" s="66"/>
      <c r="T47" s="66"/>
      <c r="U47" s="66"/>
      <c r="V47" s="66"/>
      <c r="W47" s="66"/>
      <c r="X47" s="66"/>
      <c r="Y47" s="66"/>
      <c r="Z47" s="66"/>
      <c r="AA47" s="17">
        <f t="shared" si="7"/>
      </c>
      <c r="AB47" s="1">
        <f t="shared" si="8"/>
      </c>
      <c r="AC47" s="14" t="e">
        <f t="shared" si="13"/>
        <v>#VALUE!</v>
      </c>
      <c r="AE47" s="10">
        <f t="shared" si="1"/>
        <v>46218</v>
      </c>
      <c r="AF47" s="1"/>
      <c r="AG47" s="1"/>
      <c r="AH47" s="11"/>
      <c r="AI47" s="11"/>
      <c r="AK47" s="16">
        <f t="shared" si="2"/>
        <v>0</v>
      </c>
      <c r="AO47" s="5">
        <f t="shared" si="3"/>
      </c>
      <c r="AS47" s="5"/>
      <c r="AU47" s="1"/>
    </row>
    <row r="48" spans="1:47" ht="15" customHeight="1">
      <c r="A48" s="19" t="e">
        <f>#REF!</f>
        <v>#REF!</v>
      </c>
      <c r="B48" s="52"/>
      <c r="C48" s="52"/>
      <c r="D48" s="33"/>
      <c r="E48" s="33"/>
      <c r="F48" s="18">
        <f t="shared" si="4"/>
      </c>
      <c r="G48" s="153">
        <f t="shared" si="5"/>
      </c>
      <c r="H48" s="153"/>
      <c r="I48" s="133">
        <f t="shared" si="9"/>
      </c>
      <c r="J48" s="62">
        <f t="shared" si="10"/>
      </c>
      <c r="K48" s="62">
        <f t="shared" si="0"/>
      </c>
      <c r="L48" s="133">
        <f t="shared" si="11"/>
      </c>
      <c r="M48" s="62">
        <f t="shared" si="12"/>
      </c>
      <c r="N48" s="61">
        <f t="shared" si="14"/>
      </c>
      <c r="O48" s="144">
        <f t="shared" si="6"/>
      </c>
      <c r="P48" s="144"/>
      <c r="Q48" s="144"/>
      <c r="R48" s="66"/>
      <c r="S48" s="66"/>
      <c r="T48" s="66"/>
      <c r="U48" s="66"/>
      <c r="V48" s="66"/>
      <c r="W48" s="66"/>
      <c r="X48" s="66"/>
      <c r="Y48" s="66"/>
      <c r="Z48" s="66"/>
      <c r="AA48" s="17">
        <f t="shared" si="7"/>
      </c>
      <c r="AB48" s="1">
        <f t="shared" si="8"/>
      </c>
      <c r="AC48" s="14" t="e">
        <f t="shared" si="13"/>
        <v>#VALUE!</v>
      </c>
      <c r="AE48" s="10">
        <f t="shared" si="1"/>
        <v>46249</v>
      </c>
      <c r="AF48" s="1"/>
      <c r="AG48" s="1"/>
      <c r="AH48" s="11"/>
      <c r="AI48" s="11"/>
      <c r="AK48" s="16">
        <f t="shared" si="2"/>
        <v>0</v>
      </c>
      <c r="AO48" s="5">
        <f t="shared" si="3"/>
      </c>
      <c r="AS48" s="5"/>
      <c r="AU48" s="1"/>
    </row>
    <row r="49" spans="1:47" ht="15" customHeight="1">
      <c r="A49" s="19" t="e">
        <f>#REF!</f>
        <v>#REF!</v>
      </c>
      <c r="B49" s="59"/>
      <c r="C49" s="59"/>
      <c r="D49" s="59"/>
      <c r="E49" s="59"/>
      <c r="F49" s="18">
        <f t="shared" si="4"/>
      </c>
      <c r="G49" s="153">
        <f t="shared" si="5"/>
      </c>
      <c r="H49" s="153"/>
      <c r="I49" s="133">
        <f t="shared" si="9"/>
      </c>
      <c r="J49" s="62">
        <f t="shared" si="10"/>
      </c>
      <c r="K49" s="62">
        <f t="shared" si="0"/>
      </c>
      <c r="L49" s="133">
        <f t="shared" si="11"/>
      </c>
      <c r="M49" s="62">
        <f t="shared" si="12"/>
      </c>
      <c r="N49" s="61">
        <f t="shared" si="14"/>
      </c>
      <c r="O49" s="144">
        <f t="shared" si="6"/>
      </c>
      <c r="P49" s="144"/>
      <c r="Q49" s="144"/>
      <c r="R49" s="66"/>
      <c r="S49" s="66"/>
      <c r="T49" s="66"/>
      <c r="U49" s="66"/>
      <c r="V49" s="66"/>
      <c r="W49" s="66"/>
      <c r="X49" s="66"/>
      <c r="Y49" s="66"/>
      <c r="Z49" s="66"/>
      <c r="AA49" s="17">
        <f t="shared" si="7"/>
      </c>
      <c r="AB49" s="1">
        <f t="shared" si="8"/>
      </c>
      <c r="AC49" s="14" t="e">
        <f t="shared" si="13"/>
        <v>#VALUE!</v>
      </c>
      <c r="AE49" s="10">
        <f t="shared" si="1"/>
        <v>46280</v>
      </c>
      <c r="AF49" s="1"/>
      <c r="AG49" s="1"/>
      <c r="AH49" s="11"/>
      <c r="AI49" s="11"/>
      <c r="AK49" s="16">
        <f t="shared" si="2"/>
        <v>0</v>
      </c>
      <c r="AO49" s="5">
        <f t="shared" si="3"/>
      </c>
      <c r="AS49" s="5"/>
      <c r="AU49" s="1"/>
    </row>
    <row r="50" spans="1:47" ht="15" customHeight="1">
      <c r="A50" s="19" t="e">
        <f>#REF!</f>
        <v>#REF!</v>
      </c>
      <c r="B50" s="52"/>
      <c r="C50" s="52"/>
      <c r="D50" s="33"/>
      <c r="E50" s="33"/>
      <c r="F50" s="18">
        <f t="shared" si="4"/>
      </c>
      <c r="G50" s="153">
        <f t="shared" si="5"/>
      </c>
      <c r="H50" s="153"/>
      <c r="I50" s="133">
        <f t="shared" si="9"/>
      </c>
      <c r="J50" s="62">
        <f t="shared" si="10"/>
      </c>
      <c r="K50" s="62">
        <f t="shared" si="0"/>
      </c>
      <c r="L50" s="133">
        <f t="shared" si="11"/>
      </c>
      <c r="M50" s="62">
        <f t="shared" si="12"/>
      </c>
      <c r="N50" s="61">
        <f t="shared" si="14"/>
      </c>
      <c r="O50" s="144">
        <f t="shared" si="6"/>
      </c>
      <c r="P50" s="144"/>
      <c r="Q50" s="144"/>
      <c r="R50" s="66"/>
      <c r="S50" s="66"/>
      <c r="T50" s="66"/>
      <c r="U50" s="66"/>
      <c r="V50" s="66"/>
      <c r="W50" s="66"/>
      <c r="X50" s="66"/>
      <c r="Y50" s="66"/>
      <c r="Z50" s="66"/>
      <c r="AA50" s="17">
        <f t="shared" si="7"/>
      </c>
      <c r="AB50" s="1">
        <f t="shared" si="8"/>
      </c>
      <c r="AC50" s="14" t="e">
        <f t="shared" si="13"/>
        <v>#VALUE!</v>
      </c>
      <c r="AE50" s="10">
        <f t="shared" si="1"/>
        <v>46310</v>
      </c>
      <c r="AF50" s="1"/>
      <c r="AG50" s="1"/>
      <c r="AH50" s="11"/>
      <c r="AI50" s="11"/>
      <c r="AK50" s="16">
        <f t="shared" si="2"/>
        <v>0</v>
      </c>
      <c r="AO50" s="5">
        <f t="shared" si="3"/>
      </c>
      <c r="AS50" s="5"/>
      <c r="AU50" s="1"/>
    </row>
    <row r="51" spans="1:47" ht="15" customHeight="1">
      <c r="A51" s="19" t="e">
        <f>#REF!</f>
        <v>#REF!</v>
      </c>
      <c r="B51" s="59"/>
      <c r="C51" s="59"/>
      <c r="D51" s="59"/>
      <c r="E51" s="59"/>
      <c r="F51" s="18">
        <f t="shared" si="4"/>
      </c>
      <c r="G51" s="153">
        <f t="shared" si="5"/>
      </c>
      <c r="H51" s="153"/>
      <c r="I51" s="133">
        <f t="shared" si="9"/>
      </c>
      <c r="J51" s="62">
        <f t="shared" si="10"/>
      </c>
      <c r="K51" s="62">
        <f t="shared" si="0"/>
      </c>
      <c r="L51" s="133">
        <f t="shared" si="11"/>
      </c>
      <c r="M51" s="62">
        <f t="shared" si="12"/>
      </c>
      <c r="N51" s="61">
        <f t="shared" si="14"/>
      </c>
      <c r="O51" s="144">
        <f t="shared" si="6"/>
      </c>
      <c r="P51" s="144"/>
      <c r="Q51" s="144"/>
      <c r="R51" s="66"/>
      <c r="S51" s="66"/>
      <c r="T51" s="66"/>
      <c r="U51" s="66"/>
      <c r="V51" s="66"/>
      <c r="W51" s="66"/>
      <c r="X51" s="66"/>
      <c r="Y51" s="66"/>
      <c r="Z51" s="66"/>
      <c r="AA51" s="17">
        <f t="shared" si="7"/>
      </c>
      <c r="AB51" s="1">
        <f t="shared" si="8"/>
      </c>
      <c r="AC51" s="14" t="e">
        <f t="shared" si="13"/>
        <v>#VALUE!</v>
      </c>
      <c r="AE51" s="10">
        <f t="shared" si="1"/>
        <v>46341</v>
      </c>
      <c r="AF51" s="1"/>
      <c r="AG51" s="1"/>
      <c r="AH51" s="11"/>
      <c r="AI51" s="11"/>
      <c r="AK51" s="16">
        <f t="shared" si="2"/>
        <v>0</v>
      </c>
      <c r="AO51" s="5">
        <f t="shared" si="3"/>
      </c>
      <c r="AS51" s="5"/>
      <c r="AU51" s="1"/>
    </row>
    <row r="52" spans="1:47" ht="15" customHeight="1">
      <c r="A52" s="19" t="e">
        <f>#REF!</f>
        <v>#REF!</v>
      </c>
      <c r="B52" s="52"/>
      <c r="C52" s="52"/>
      <c r="D52" s="33"/>
      <c r="E52" s="33"/>
      <c r="F52" s="18">
        <f t="shared" si="4"/>
      </c>
      <c r="G52" s="153">
        <f t="shared" si="5"/>
      </c>
      <c r="H52" s="153"/>
      <c r="I52" s="133">
        <f t="shared" si="9"/>
      </c>
      <c r="J52" s="62">
        <f t="shared" si="10"/>
      </c>
      <c r="K52" s="62">
        <f t="shared" si="0"/>
      </c>
      <c r="L52" s="133">
        <f t="shared" si="11"/>
      </c>
      <c r="M52" s="62">
        <f t="shared" si="12"/>
      </c>
      <c r="N52" s="61">
        <f t="shared" si="14"/>
      </c>
      <c r="O52" s="144">
        <f t="shared" si="6"/>
      </c>
      <c r="P52" s="144"/>
      <c r="Q52" s="144"/>
      <c r="R52" s="66"/>
      <c r="S52" s="66"/>
      <c r="T52" s="66"/>
      <c r="U52" s="66"/>
      <c r="V52" s="66"/>
      <c r="W52" s="66"/>
      <c r="X52" s="66"/>
      <c r="Y52" s="66"/>
      <c r="Z52" s="66"/>
      <c r="AA52" s="17">
        <f t="shared" si="7"/>
      </c>
      <c r="AB52" s="1">
        <f t="shared" si="8"/>
      </c>
      <c r="AC52" s="14" t="e">
        <f t="shared" si="13"/>
        <v>#VALUE!</v>
      </c>
      <c r="AE52" s="10">
        <f t="shared" si="1"/>
        <v>46371</v>
      </c>
      <c r="AF52" s="1"/>
      <c r="AG52" s="1"/>
      <c r="AH52" s="11"/>
      <c r="AI52" s="11"/>
      <c r="AK52" s="16">
        <f t="shared" si="2"/>
        <v>0</v>
      </c>
      <c r="AO52" s="5">
        <f t="shared" si="3"/>
      </c>
      <c r="AS52" s="5"/>
      <c r="AU52" s="1"/>
    </row>
    <row r="53" spans="1:47" ht="15" customHeight="1">
      <c r="A53" s="19" t="e">
        <f>#REF!</f>
        <v>#REF!</v>
      </c>
      <c r="B53" s="59"/>
      <c r="C53" s="59"/>
      <c r="D53" s="59"/>
      <c r="E53" s="59"/>
      <c r="F53" s="18">
        <f t="shared" si="4"/>
      </c>
      <c r="G53" s="153">
        <f t="shared" si="5"/>
      </c>
      <c r="H53" s="153"/>
      <c r="I53" s="133">
        <f t="shared" si="9"/>
      </c>
      <c r="J53" s="62">
        <f t="shared" si="10"/>
      </c>
      <c r="K53" s="62">
        <f t="shared" si="0"/>
      </c>
      <c r="L53" s="133">
        <f t="shared" si="11"/>
      </c>
      <c r="M53" s="62">
        <f t="shared" si="12"/>
      </c>
      <c r="N53" s="61">
        <f t="shared" si="14"/>
      </c>
      <c r="O53" s="144">
        <f t="shared" si="6"/>
      </c>
      <c r="P53" s="144"/>
      <c r="Q53" s="144"/>
      <c r="R53" s="66"/>
      <c r="S53" s="66"/>
      <c r="T53" s="66"/>
      <c r="U53" s="66"/>
      <c r="V53" s="66"/>
      <c r="W53" s="66"/>
      <c r="X53" s="66"/>
      <c r="Y53" s="66"/>
      <c r="Z53" s="66"/>
      <c r="AA53" s="17">
        <f t="shared" si="7"/>
      </c>
      <c r="AB53" s="1">
        <f t="shared" si="8"/>
      </c>
      <c r="AC53" s="14" t="e">
        <f t="shared" si="13"/>
        <v>#VALUE!</v>
      </c>
      <c r="AE53" s="10">
        <f t="shared" si="1"/>
        <v>46402</v>
      </c>
      <c r="AF53" s="1"/>
      <c r="AG53" s="1"/>
      <c r="AH53" s="11"/>
      <c r="AI53" s="11"/>
      <c r="AK53" s="16">
        <f t="shared" si="2"/>
        <v>0</v>
      </c>
      <c r="AO53" s="5">
        <f t="shared" si="3"/>
      </c>
      <c r="AS53" s="5"/>
      <c r="AU53" s="1"/>
    </row>
    <row r="54" spans="1:47" ht="15" customHeight="1">
      <c r="A54" s="19" t="e">
        <f>#REF!</f>
        <v>#REF!</v>
      </c>
      <c r="B54" s="52"/>
      <c r="C54" s="52"/>
      <c r="D54" s="33"/>
      <c r="E54" s="33"/>
      <c r="F54" s="18">
        <f t="shared" si="4"/>
      </c>
      <c r="G54" s="153">
        <f t="shared" si="5"/>
      </c>
      <c r="H54" s="153"/>
      <c r="I54" s="133">
        <f t="shared" si="9"/>
      </c>
      <c r="J54" s="62">
        <f t="shared" si="10"/>
      </c>
      <c r="K54" s="62">
        <f t="shared" si="0"/>
      </c>
      <c r="L54" s="133">
        <f t="shared" si="11"/>
      </c>
      <c r="M54" s="62">
        <f t="shared" si="12"/>
      </c>
      <c r="N54" s="61">
        <f t="shared" si="14"/>
      </c>
      <c r="O54" s="144">
        <f t="shared" si="6"/>
      </c>
      <c r="P54" s="144"/>
      <c r="Q54" s="144"/>
      <c r="R54" s="66"/>
      <c r="S54" s="66"/>
      <c r="T54" s="66"/>
      <c r="U54" s="66"/>
      <c r="V54" s="66"/>
      <c r="W54" s="66"/>
      <c r="X54" s="66"/>
      <c r="Y54" s="66"/>
      <c r="Z54" s="66"/>
      <c r="AA54" s="17">
        <f t="shared" si="7"/>
      </c>
      <c r="AB54" s="1">
        <f t="shared" si="8"/>
      </c>
      <c r="AC54" s="14" t="e">
        <f t="shared" si="13"/>
        <v>#VALUE!</v>
      </c>
      <c r="AE54" s="10">
        <f t="shared" si="1"/>
        <v>46433</v>
      </c>
      <c r="AF54" s="1"/>
      <c r="AG54" s="1"/>
      <c r="AH54" s="11"/>
      <c r="AI54" s="11"/>
      <c r="AK54" s="16">
        <f t="shared" si="2"/>
        <v>0</v>
      </c>
      <c r="AO54" s="5">
        <f t="shared" si="3"/>
      </c>
      <c r="AS54" s="5"/>
      <c r="AU54" s="1"/>
    </row>
    <row r="55" spans="1:47" ht="15" customHeight="1">
      <c r="A55" s="19" t="e">
        <f>#REF!</f>
        <v>#REF!</v>
      </c>
      <c r="B55" s="59"/>
      <c r="C55" s="59"/>
      <c r="D55" s="59"/>
      <c r="E55" s="59"/>
      <c r="F55" s="18">
        <f t="shared" si="4"/>
      </c>
      <c r="G55" s="153">
        <f t="shared" si="5"/>
      </c>
      <c r="H55" s="153"/>
      <c r="I55" s="133">
        <f t="shared" si="9"/>
      </c>
      <c r="J55" s="62">
        <f t="shared" si="10"/>
      </c>
      <c r="K55" s="62">
        <f t="shared" si="0"/>
      </c>
      <c r="L55" s="133">
        <f t="shared" si="11"/>
      </c>
      <c r="M55" s="62">
        <f t="shared" si="12"/>
      </c>
      <c r="N55" s="61">
        <f t="shared" si="14"/>
      </c>
      <c r="O55" s="144">
        <f t="shared" si="6"/>
      </c>
      <c r="P55" s="144"/>
      <c r="Q55" s="144"/>
      <c r="R55" s="66"/>
      <c r="S55" s="66"/>
      <c r="T55" s="66"/>
      <c r="U55" s="66"/>
      <c r="V55" s="66"/>
      <c r="W55" s="66"/>
      <c r="X55" s="66"/>
      <c r="Y55" s="66"/>
      <c r="Z55" s="66"/>
      <c r="AA55" s="17">
        <f t="shared" si="7"/>
      </c>
      <c r="AB55" s="1">
        <f t="shared" si="8"/>
      </c>
      <c r="AC55" s="14" t="e">
        <f t="shared" si="13"/>
        <v>#VALUE!</v>
      </c>
      <c r="AE55" s="10">
        <f t="shared" si="1"/>
        <v>46461</v>
      </c>
      <c r="AF55" s="1"/>
      <c r="AG55" s="1"/>
      <c r="AH55" s="11"/>
      <c r="AI55" s="11"/>
      <c r="AK55" s="16">
        <f t="shared" si="2"/>
        <v>0</v>
      </c>
      <c r="AO55" s="5">
        <f t="shared" si="3"/>
      </c>
      <c r="AS55" s="5"/>
      <c r="AU55" s="1"/>
    </row>
    <row r="56" spans="1:47" ht="15" customHeight="1">
      <c r="A56" s="19" t="e">
        <f>#REF!</f>
        <v>#REF!</v>
      </c>
      <c r="B56" s="52"/>
      <c r="C56" s="52"/>
      <c r="D56" s="33"/>
      <c r="E56" s="33"/>
      <c r="F56" s="18">
        <f t="shared" si="4"/>
      </c>
      <c r="G56" s="153">
        <f t="shared" si="5"/>
      </c>
      <c r="H56" s="153"/>
      <c r="I56" s="133">
        <f t="shared" si="9"/>
      </c>
      <c r="J56" s="62">
        <f t="shared" si="10"/>
      </c>
      <c r="K56" s="62">
        <f t="shared" si="0"/>
      </c>
      <c r="L56" s="133">
        <f t="shared" si="11"/>
      </c>
      <c r="M56" s="62">
        <f t="shared" si="12"/>
      </c>
      <c r="N56" s="61">
        <f t="shared" si="14"/>
      </c>
      <c r="O56" s="144">
        <f t="shared" si="6"/>
      </c>
      <c r="P56" s="144"/>
      <c r="Q56" s="144"/>
      <c r="R56" s="66"/>
      <c r="S56" s="66"/>
      <c r="T56" s="66"/>
      <c r="U56" s="66"/>
      <c r="V56" s="66"/>
      <c r="W56" s="66"/>
      <c r="X56" s="66"/>
      <c r="Y56" s="66"/>
      <c r="Z56" s="66"/>
      <c r="AA56" s="17">
        <f t="shared" si="7"/>
      </c>
      <c r="AB56" s="1">
        <f t="shared" si="8"/>
      </c>
      <c r="AC56" s="14" t="e">
        <f t="shared" si="13"/>
        <v>#VALUE!</v>
      </c>
      <c r="AE56" s="10">
        <f t="shared" si="1"/>
        <v>46492</v>
      </c>
      <c r="AF56" s="1"/>
      <c r="AG56" s="1"/>
      <c r="AH56" s="11"/>
      <c r="AI56" s="11"/>
      <c r="AK56" s="16">
        <f t="shared" si="2"/>
        <v>0</v>
      </c>
      <c r="AO56" s="5">
        <f t="shared" si="3"/>
      </c>
      <c r="AS56" s="5"/>
      <c r="AU56" s="1"/>
    </row>
    <row r="57" spans="1:47" ht="15" customHeight="1">
      <c r="A57" s="19" t="e">
        <f>#REF!</f>
        <v>#REF!</v>
      </c>
      <c r="B57" s="59"/>
      <c r="C57" s="59"/>
      <c r="D57" s="59"/>
      <c r="E57" s="59"/>
      <c r="F57" s="18">
        <f t="shared" si="4"/>
      </c>
      <c r="G57" s="153">
        <f t="shared" si="5"/>
      </c>
      <c r="H57" s="153"/>
      <c r="I57" s="133">
        <f t="shared" si="9"/>
      </c>
      <c r="J57" s="62">
        <f t="shared" si="10"/>
      </c>
      <c r="K57" s="62">
        <f t="shared" si="0"/>
      </c>
      <c r="L57" s="133">
        <f t="shared" si="11"/>
      </c>
      <c r="M57" s="62">
        <f t="shared" si="12"/>
      </c>
      <c r="N57" s="61">
        <f t="shared" si="14"/>
      </c>
      <c r="O57" s="144">
        <f t="shared" si="6"/>
      </c>
      <c r="P57" s="144"/>
      <c r="Q57" s="144"/>
      <c r="R57" s="66"/>
      <c r="S57" s="66"/>
      <c r="T57" s="66"/>
      <c r="U57" s="66"/>
      <c r="V57" s="66"/>
      <c r="W57" s="66"/>
      <c r="X57" s="66"/>
      <c r="Y57" s="66"/>
      <c r="Z57" s="66"/>
      <c r="AA57" s="17">
        <f t="shared" si="7"/>
      </c>
      <c r="AB57" s="1">
        <f t="shared" si="8"/>
      </c>
      <c r="AC57" s="14" t="e">
        <f t="shared" si="13"/>
        <v>#VALUE!</v>
      </c>
      <c r="AE57" s="10">
        <f t="shared" si="1"/>
        <v>46522</v>
      </c>
      <c r="AF57" s="1"/>
      <c r="AG57" s="1"/>
      <c r="AH57" s="11"/>
      <c r="AI57" s="11"/>
      <c r="AK57" s="16">
        <f t="shared" si="2"/>
        <v>0</v>
      </c>
      <c r="AO57" s="5">
        <f t="shared" si="3"/>
      </c>
      <c r="AS57" s="5"/>
      <c r="AU57" s="1"/>
    </row>
    <row r="58" spans="1:47" ht="15" customHeight="1">
      <c r="A58" s="19" t="e">
        <f>#REF!</f>
        <v>#REF!</v>
      </c>
      <c r="B58" s="52"/>
      <c r="C58" s="52"/>
      <c r="D58" s="33"/>
      <c r="E58" s="33"/>
      <c r="F58" s="18">
        <f t="shared" si="4"/>
      </c>
      <c r="G58" s="153">
        <f t="shared" si="5"/>
      </c>
      <c r="H58" s="153"/>
      <c r="I58" s="133">
        <f t="shared" si="9"/>
      </c>
      <c r="J58" s="62">
        <f t="shared" si="10"/>
      </c>
      <c r="K58" s="62">
        <f t="shared" si="0"/>
      </c>
      <c r="L58" s="133">
        <f t="shared" si="11"/>
      </c>
      <c r="M58" s="62">
        <f t="shared" si="12"/>
      </c>
      <c r="N58" s="61">
        <f t="shared" si="14"/>
      </c>
      <c r="O58" s="144">
        <f t="shared" si="6"/>
      </c>
      <c r="P58" s="144"/>
      <c r="Q58" s="144"/>
      <c r="R58" s="66"/>
      <c r="S58" s="66"/>
      <c r="T58" s="66"/>
      <c r="U58" s="66"/>
      <c r="V58" s="66"/>
      <c r="W58" s="66"/>
      <c r="X58" s="66"/>
      <c r="Y58" s="66"/>
      <c r="Z58" s="66"/>
      <c r="AA58" s="17">
        <f t="shared" si="7"/>
      </c>
      <c r="AB58" s="1">
        <f t="shared" si="8"/>
      </c>
      <c r="AC58" s="14" t="e">
        <f t="shared" si="13"/>
        <v>#VALUE!</v>
      </c>
      <c r="AE58" s="10">
        <f t="shared" si="1"/>
        <v>46553</v>
      </c>
      <c r="AF58" s="1"/>
      <c r="AG58" s="1"/>
      <c r="AH58" s="11"/>
      <c r="AI58" s="11"/>
      <c r="AK58" s="16">
        <f t="shared" si="2"/>
        <v>0</v>
      </c>
      <c r="AO58" s="5">
        <f t="shared" si="3"/>
      </c>
      <c r="AS58" s="5"/>
      <c r="AU58" s="1"/>
    </row>
    <row r="59" spans="1:47" ht="15" customHeight="1">
      <c r="A59" s="19" t="e">
        <f>#REF!</f>
        <v>#REF!</v>
      </c>
      <c r="B59" s="59"/>
      <c r="C59" s="59"/>
      <c r="D59" s="59"/>
      <c r="E59" s="59"/>
      <c r="F59" s="18">
        <f t="shared" si="4"/>
      </c>
      <c r="G59" s="153">
        <f t="shared" si="5"/>
      </c>
      <c r="H59" s="153"/>
      <c r="I59" s="133">
        <f t="shared" si="9"/>
      </c>
      <c r="J59" s="62">
        <f t="shared" si="10"/>
      </c>
      <c r="K59" s="62">
        <f t="shared" si="0"/>
      </c>
      <c r="L59" s="133">
        <f t="shared" si="11"/>
      </c>
      <c r="M59" s="62">
        <f t="shared" si="12"/>
      </c>
      <c r="N59" s="61">
        <f t="shared" si="14"/>
      </c>
      <c r="O59" s="144">
        <f t="shared" si="6"/>
      </c>
      <c r="P59" s="144"/>
      <c r="Q59" s="144"/>
      <c r="R59" s="66"/>
      <c r="S59" s="66"/>
      <c r="T59" s="66"/>
      <c r="U59" s="66"/>
      <c r="V59" s="66"/>
      <c r="W59" s="66"/>
      <c r="X59" s="66"/>
      <c r="Y59" s="66"/>
      <c r="Z59" s="66"/>
      <c r="AA59" s="17">
        <f t="shared" si="7"/>
      </c>
      <c r="AB59" s="1">
        <f t="shared" si="8"/>
      </c>
      <c r="AC59" s="14" t="e">
        <f t="shared" si="13"/>
        <v>#VALUE!</v>
      </c>
      <c r="AE59" s="10">
        <f t="shared" si="1"/>
        <v>46583</v>
      </c>
      <c r="AF59" s="1"/>
      <c r="AG59" s="1"/>
      <c r="AH59" s="11"/>
      <c r="AI59" s="11"/>
      <c r="AK59" s="16">
        <f t="shared" si="2"/>
        <v>0</v>
      </c>
      <c r="AO59" s="5">
        <f t="shared" si="3"/>
      </c>
      <c r="AS59" s="5"/>
      <c r="AU59" s="1"/>
    </row>
    <row r="60" spans="1:47" ht="15" customHeight="1">
      <c r="A60" s="19" t="e">
        <f>#REF!</f>
        <v>#REF!</v>
      </c>
      <c r="B60" s="52"/>
      <c r="C60" s="52"/>
      <c r="D60" s="33"/>
      <c r="E60" s="33"/>
      <c r="F60" s="18">
        <f t="shared" si="4"/>
      </c>
      <c r="G60" s="153">
        <f t="shared" si="5"/>
      </c>
      <c r="H60" s="153"/>
      <c r="I60" s="133">
        <f t="shared" si="9"/>
      </c>
      <c r="J60" s="62">
        <f t="shared" si="10"/>
      </c>
      <c r="K60" s="62">
        <f t="shared" si="0"/>
      </c>
      <c r="L60" s="133">
        <f t="shared" si="11"/>
      </c>
      <c r="M60" s="62">
        <f t="shared" si="12"/>
      </c>
      <c r="N60" s="61">
        <f t="shared" si="14"/>
      </c>
      <c r="O60" s="144">
        <f t="shared" si="6"/>
      </c>
      <c r="P60" s="144"/>
      <c r="Q60" s="144"/>
      <c r="R60" s="66"/>
      <c r="S60" s="66"/>
      <c r="T60" s="66"/>
      <c r="U60" s="66"/>
      <c r="V60" s="66"/>
      <c r="W60" s="66"/>
      <c r="X60" s="66"/>
      <c r="Y60" s="66"/>
      <c r="Z60" s="66"/>
      <c r="AA60" s="17">
        <f t="shared" si="7"/>
      </c>
      <c r="AB60" s="1">
        <f t="shared" si="8"/>
      </c>
      <c r="AC60" s="14" t="e">
        <f t="shared" si="13"/>
        <v>#VALUE!</v>
      </c>
      <c r="AE60" s="10">
        <f t="shared" si="1"/>
        <v>46614</v>
      </c>
      <c r="AF60" s="1"/>
      <c r="AG60" s="1"/>
      <c r="AH60" s="11"/>
      <c r="AI60" s="11"/>
      <c r="AK60" s="16">
        <f t="shared" si="2"/>
        <v>0</v>
      </c>
      <c r="AO60" s="5">
        <f t="shared" si="3"/>
      </c>
      <c r="AS60" s="5"/>
      <c r="AU60" s="1"/>
    </row>
    <row r="61" spans="1:47" ht="15" customHeight="1">
      <c r="A61" s="19" t="e">
        <f>#REF!</f>
        <v>#REF!</v>
      </c>
      <c r="B61" s="59"/>
      <c r="C61" s="59"/>
      <c r="D61" s="59"/>
      <c r="E61" s="59"/>
      <c r="F61" s="18">
        <f t="shared" si="4"/>
      </c>
      <c r="G61" s="153">
        <f t="shared" si="5"/>
      </c>
      <c r="H61" s="153"/>
      <c r="I61" s="133">
        <f t="shared" si="9"/>
      </c>
      <c r="J61" s="62">
        <f t="shared" si="10"/>
      </c>
      <c r="K61" s="62">
        <f t="shared" si="0"/>
      </c>
      <c r="L61" s="133">
        <f t="shared" si="11"/>
      </c>
      <c r="M61" s="62">
        <f t="shared" si="12"/>
      </c>
      <c r="N61" s="61">
        <f t="shared" si="14"/>
      </c>
      <c r="O61" s="144">
        <f t="shared" si="6"/>
      </c>
      <c r="P61" s="144"/>
      <c r="Q61" s="144"/>
      <c r="R61" s="66"/>
      <c r="S61" s="66"/>
      <c r="T61" s="66"/>
      <c r="U61" s="66"/>
      <c r="V61" s="66"/>
      <c r="W61" s="66"/>
      <c r="X61" s="66"/>
      <c r="Y61" s="66"/>
      <c r="Z61" s="66"/>
      <c r="AA61" s="17">
        <f t="shared" si="7"/>
      </c>
      <c r="AB61" s="1">
        <f t="shared" si="8"/>
      </c>
      <c r="AC61" s="14" t="e">
        <f t="shared" si="13"/>
        <v>#VALUE!</v>
      </c>
      <c r="AE61" s="10">
        <f t="shared" si="1"/>
        <v>46645</v>
      </c>
      <c r="AF61" s="1"/>
      <c r="AG61" s="1"/>
      <c r="AH61" s="11"/>
      <c r="AI61" s="11"/>
      <c r="AK61" s="16">
        <f t="shared" si="2"/>
        <v>0</v>
      </c>
      <c r="AO61" s="5">
        <f t="shared" si="3"/>
      </c>
      <c r="AS61" s="5"/>
      <c r="AU61" s="1"/>
    </row>
    <row r="62" spans="1:47" ht="15" customHeight="1">
      <c r="A62" s="19" t="e">
        <f>#REF!</f>
        <v>#REF!</v>
      </c>
      <c r="B62" s="52"/>
      <c r="C62" s="52"/>
      <c r="D62" s="33"/>
      <c r="E62" s="33"/>
      <c r="F62" s="18">
        <f t="shared" si="4"/>
      </c>
      <c r="G62" s="153">
        <f t="shared" si="5"/>
      </c>
      <c r="H62" s="153"/>
      <c r="I62" s="133">
        <f t="shared" si="9"/>
      </c>
      <c r="J62" s="62">
        <f t="shared" si="10"/>
      </c>
      <c r="K62" s="62">
        <f t="shared" si="0"/>
      </c>
      <c r="L62" s="133">
        <f t="shared" si="11"/>
      </c>
      <c r="M62" s="62">
        <f t="shared" si="12"/>
      </c>
      <c r="N62" s="61">
        <f t="shared" si="14"/>
      </c>
      <c r="O62" s="144">
        <f t="shared" si="6"/>
      </c>
      <c r="P62" s="144"/>
      <c r="Q62" s="144"/>
      <c r="R62" s="66"/>
      <c r="S62" s="66"/>
      <c r="T62" s="66"/>
      <c r="U62" s="66"/>
      <c r="V62" s="66"/>
      <c r="W62" s="66"/>
      <c r="X62" s="66"/>
      <c r="Y62" s="66"/>
      <c r="Z62" s="66"/>
      <c r="AA62" s="17">
        <f t="shared" si="7"/>
      </c>
      <c r="AB62" s="1">
        <f t="shared" si="8"/>
      </c>
      <c r="AC62" s="14" t="e">
        <f t="shared" si="13"/>
        <v>#VALUE!</v>
      </c>
      <c r="AE62" s="10">
        <f t="shared" si="1"/>
        <v>46675</v>
      </c>
      <c r="AF62" s="1"/>
      <c r="AG62" s="1"/>
      <c r="AH62" s="11"/>
      <c r="AI62" s="11"/>
      <c r="AK62" s="16">
        <f t="shared" si="2"/>
        <v>0</v>
      </c>
      <c r="AO62" s="5">
        <f t="shared" si="3"/>
      </c>
      <c r="AS62" s="5"/>
      <c r="AU62" s="1"/>
    </row>
    <row r="63" spans="1:47" ht="15" customHeight="1">
      <c r="A63" s="19" t="e">
        <f>#REF!</f>
        <v>#REF!</v>
      </c>
      <c r="B63" s="59"/>
      <c r="C63" s="59"/>
      <c r="D63" s="59"/>
      <c r="E63" s="59"/>
      <c r="F63" s="18">
        <f t="shared" si="4"/>
      </c>
      <c r="G63" s="153">
        <f t="shared" si="5"/>
      </c>
      <c r="H63" s="153"/>
      <c r="I63" s="133">
        <f t="shared" si="9"/>
      </c>
      <c r="J63" s="62">
        <f t="shared" si="10"/>
      </c>
      <c r="K63" s="62">
        <f t="shared" si="0"/>
      </c>
      <c r="L63" s="133">
        <f t="shared" si="11"/>
      </c>
      <c r="M63" s="62">
        <f t="shared" si="12"/>
      </c>
      <c r="N63" s="61">
        <f t="shared" si="14"/>
      </c>
      <c r="O63" s="144">
        <f t="shared" si="6"/>
      </c>
      <c r="P63" s="144"/>
      <c r="Q63" s="144"/>
      <c r="R63" s="66"/>
      <c r="S63" s="66"/>
      <c r="T63" s="66"/>
      <c r="U63" s="66"/>
      <c r="V63" s="66"/>
      <c r="W63" s="66"/>
      <c r="X63" s="66"/>
      <c r="Y63" s="66"/>
      <c r="Z63" s="66"/>
      <c r="AA63" s="17">
        <f t="shared" si="7"/>
      </c>
      <c r="AB63" s="1">
        <f t="shared" si="8"/>
      </c>
      <c r="AC63" s="14" t="e">
        <f t="shared" si="13"/>
        <v>#VALUE!</v>
      </c>
      <c r="AE63" s="10">
        <f t="shared" si="1"/>
        <v>46706</v>
      </c>
      <c r="AF63" s="1"/>
      <c r="AG63" s="1"/>
      <c r="AH63" s="11"/>
      <c r="AI63" s="11"/>
      <c r="AK63" s="16">
        <f t="shared" si="2"/>
        <v>0</v>
      </c>
      <c r="AO63" s="5">
        <f t="shared" si="3"/>
      </c>
      <c r="AS63" s="5"/>
      <c r="AU63" s="1"/>
    </row>
    <row r="64" spans="1:47" ht="15" customHeight="1">
      <c r="A64" s="19" t="e">
        <f>#REF!</f>
        <v>#REF!</v>
      </c>
      <c r="B64" s="52"/>
      <c r="C64" s="52"/>
      <c r="D64" s="33"/>
      <c r="E64" s="33"/>
      <c r="F64" s="18">
        <f t="shared" si="4"/>
      </c>
      <c r="G64" s="153">
        <f t="shared" si="5"/>
      </c>
      <c r="H64" s="153"/>
      <c r="I64" s="133">
        <f t="shared" si="9"/>
      </c>
      <c r="J64" s="62">
        <f t="shared" si="10"/>
      </c>
      <c r="K64" s="62">
        <f t="shared" si="0"/>
      </c>
      <c r="L64" s="133">
        <f t="shared" si="11"/>
      </c>
      <c r="M64" s="62">
        <f t="shared" si="12"/>
      </c>
      <c r="N64" s="61">
        <f t="shared" si="14"/>
      </c>
      <c r="O64" s="144">
        <f t="shared" si="6"/>
      </c>
      <c r="P64" s="144"/>
      <c r="Q64" s="144"/>
      <c r="R64" s="66"/>
      <c r="S64" s="66"/>
      <c r="T64" s="66"/>
      <c r="U64" s="66"/>
      <c r="V64" s="66"/>
      <c r="W64" s="66"/>
      <c r="X64" s="66"/>
      <c r="Y64" s="66"/>
      <c r="Z64" s="66"/>
      <c r="AA64" s="17">
        <f t="shared" si="7"/>
      </c>
      <c r="AB64" s="1">
        <f t="shared" si="8"/>
      </c>
      <c r="AC64" s="14" t="e">
        <f t="shared" si="13"/>
        <v>#VALUE!</v>
      </c>
      <c r="AE64" s="10">
        <f t="shared" si="1"/>
        <v>46736</v>
      </c>
      <c r="AF64" s="1"/>
      <c r="AG64" s="1"/>
      <c r="AH64" s="11"/>
      <c r="AI64" s="11"/>
      <c r="AK64" s="16">
        <f t="shared" si="2"/>
        <v>0</v>
      </c>
      <c r="AO64" s="5">
        <f t="shared" si="3"/>
      </c>
      <c r="AS64" s="5"/>
      <c r="AU64" s="1"/>
    </row>
    <row r="65" spans="1:47" ht="15" customHeight="1">
      <c r="A65" s="19" t="e">
        <f>#REF!</f>
        <v>#REF!</v>
      </c>
      <c r="B65" s="59"/>
      <c r="C65" s="59"/>
      <c r="D65" s="59"/>
      <c r="E65" s="59"/>
      <c r="F65" s="18">
        <f t="shared" si="4"/>
      </c>
      <c r="G65" s="153">
        <f t="shared" si="5"/>
      </c>
      <c r="H65" s="153"/>
      <c r="I65" s="133">
        <f t="shared" si="9"/>
      </c>
      <c r="J65" s="62">
        <f t="shared" si="10"/>
      </c>
      <c r="K65" s="62">
        <f t="shared" si="0"/>
      </c>
      <c r="L65" s="133">
        <f t="shared" si="11"/>
      </c>
      <c r="M65" s="62">
        <f t="shared" si="12"/>
      </c>
      <c r="N65" s="61">
        <f t="shared" si="14"/>
      </c>
      <c r="O65" s="144">
        <f t="shared" si="6"/>
      </c>
      <c r="P65" s="144"/>
      <c r="Q65" s="144"/>
      <c r="R65" s="66"/>
      <c r="S65" s="66"/>
      <c r="T65" s="66"/>
      <c r="U65" s="66"/>
      <c r="V65" s="66"/>
      <c r="W65" s="66"/>
      <c r="X65" s="66"/>
      <c r="Y65" s="66"/>
      <c r="Z65" s="66"/>
      <c r="AA65" s="17">
        <f t="shared" si="7"/>
      </c>
      <c r="AB65" s="1">
        <f t="shared" si="8"/>
      </c>
      <c r="AC65" s="14" t="e">
        <f t="shared" si="13"/>
        <v>#VALUE!</v>
      </c>
      <c r="AE65" s="10">
        <f t="shared" si="1"/>
        <v>46767</v>
      </c>
      <c r="AF65" s="1"/>
      <c r="AG65" s="1"/>
      <c r="AH65" s="11"/>
      <c r="AI65" s="11"/>
      <c r="AK65" s="16">
        <f t="shared" si="2"/>
        <v>0</v>
      </c>
      <c r="AO65" s="5">
        <f t="shared" si="3"/>
      </c>
      <c r="AS65" s="5"/>
      <c r="AU65" s="1"/>
    </row>
    <row r="66" spans="1:47" ht="15" customHeight="1">
      <c r="A66" s="19" t="e">
        <f>#REF!</f>
        <v>#REF!</v>
      </c>
      <c r="B66" s="52"/>
      <c r="C66" s="52"/>
      <c r="D66" s="33"/>
      <c r="E66" s="33"/>
      <c r="F66" s="18">
        <f t="shared" si="4"/>
      </c>
      <c r="G66" s="153">
        <f t="shared" si="5"/>
      </c>
      <c r="H66" s="153"/>
      <c r="I66" s="133">
        <f t="shared" si="9"/>
      </c>
      <c r="J66" s="62">
        <f t="shared" si="10"/>
      </c>
      <c r="K66" s="62">
        <f t="shared" si="0"/>
      </c>
      <c r="L66" s="133">
        <f t="shared" si="11"/>
      </c>
      <c r="M66" s="62">
        <f t="shared" si="12"/>
      </c>
      <c r="N66" s="61">
        <f t="shared" si="14"/>
      </c>
      <c r="O66" s="144">
        <f t="shared" si="6"/>
      </c>
      <c r="P66" s="144"/>
      <c r="Q66" s="144"/>
      <c r="R66" s="66"/>
      <c r="S66" s="66"/>
      <c r="T66" s="66"/>
      <c r="U66" s="66"/>
      <c r="V66" s="66"/>
      <c r="W66" s="66"/>
      <c r="X66" s="66"/>
      <c r="Y66" s="66"/>
      <c r="Z66" s="66"/>
      <c r="AA66" s="17">
        <f t="shared" si="7"/>
      </c>
      <c r="AB66" s="1">
        <f t="shared" si="8"/>
      </c>
      <c r="AC66" s="14" t="e">
        <f t="shared" si="13"/>
        <v>#VALUE!</v>
      </c>
      <c r="AE66" s="10">
        <f t="shared" si="1"/>
        <v>46798</v>
      </c>
      <c r="AF66" s="1"/>
      <c r="AG66" s="1"/>
      <c r="AH66" s="11"/>
      <c r="AI66" s="11"/>
      <c r="AK66" s="16">
        <f t="shared" si="2"/>
        <v>0</v>
      </c>
      <c r="AO66" s="5">
        <f t="shared" si="3"/>
      </c>
      <c r="AS66" s="5"/>
      <c r="AU66" s="1"/>
    </row>
    <row r="67" spans="1:47" ht="15" customHeight="1">
      <c r="A67" s="19" t="e">
        <f>#REF!</f>
        <v>#REF!</v>
      </c>
      <c r="B67" s="59"/>
      <c r="C67" s="59"/>
      <c r="D67" s="59"/>
      <c r="E67" s="59"/>
      <c r="F67" s="18">
        <f t="shared" si="4"/>
      </c>
      <c r="G67" s="153">
        <f t="shared" si="5"/>
      </c>
      <c r="H67" s="153"/>
      <c r="I67" s="133">
        <f t="shared" si="9"/>
      </c>
      <c r="J67" s="62">
        <f t="shared" si="10"/>
      </c>
      <c r="K67" s="62">
        <f t="shared" si="0"/>
      </c>
      <c r="L67" s="133">
        <f t="shared" si="11"/>
      </c>
      <c r="M67" s="62">
        <f t="shared" si="12"/>
      </c>
      <c r="N67" s="61">
        <f t="shared" si="14"/>
      </c>
      <c r="O67" s="144">
        <f t="shared" si="6"/>
      </c>
      <c r="P67" s="144"/>
      <c r="Q67" s="144"/>
      <c r="R67" s="66"/>
      <c r="S67" s="66"/>
      <c r="T67" s="66"/>
      <c r="U67" s="66"/>
      <c r="V67" s="66"/>
      <c r="W67" s="66"/>
      <c r="X67" s="66"/>
      <c r="Y67" s="66"/>
      <c r="Z67" s="66"/>
      <c r="AA67" s="17">
        <f t="shared" si="7"/>
      </c>
      <c r="AB67" s="1">
        <f t="shared" si="8"/>
      </c>
      <c r="AC67" s="14" t="e">
        <f t="shared" si="13"/>
        <v>#VALUE!</v>
      </c>
      <c r="AE67" s="10">
        <f t="shared" si="1"/>
        <v>46827</v>
      </c>
      <c r="AF67" s="1"/>
      <c r="AG67" s="1"/>
      <c r="AH67" s="11"/>
      <c r="AI67" s="11"/>
      <c r="AK67" s="16">
        <f t="shared" si="2"/>
        <v>0</v>
      </c>
      <c r="AO67" s="5">
        <f t="shared" si="3"/>
      </c>
      <c r="AS67" s="5"/>
      <c r="AU67" s="1"/>
    </row>
    <row r="68" spans="1:47" ht="15" customHeight="1">
      <c r="A68" s="19" t="e">
        <f>#REF!</f>
        <v>#REF!</v>
      </c>
      <c r="B68" s="52"/>
      <c r="C68" s="52"/>
      <c r="D68" s="33"/>
      <c r="E68" s="33"/>
      <c r="F68" s="18">
        <f t="shared" si="4"/>
      </c>
      <c r="G68" s="153">
        <f t="shared" si="5"/>
      </c>
      <c r="H68" s="153"/>
      <c r="I68" s="133">
        <f t="shared" si="9"/>
      </c>
      <c r="J68" s="62">
        <f t="shared" si="10"/>
      </c>
      <c r="K68" s="62">
        <f t="shared" si="0"/>
      </c>
      <c r="L68" s="133">
        <f t="shared" si="11"/>
      </c>
      <c r="M68" s="62">
        <f t="shared" si="12"/>
      </c>
      <c r="N68" s="61">
        <f t="shared" si="14"/>
      </c>
      <c r="O68" s="144">
        <f t="shared" si="6"/>
      </c>
      <c r="P68" s="144"/>
      <c r="Q68" s="144"/>
      <c r="R68" s="66"/>
      <c r="S68" s="66"/>
      <c r="T68" s="66"/>
      <c r="U68" s="66"/>
      <c r="V68" s="66"/>
      <c r="W68" s="66"/>
      <c r="X68" s="66"/>
      <c r="Y68" s="66"/>
      <c r="Z68" s="66"/>
      <c r="AA68" s="17">
        <f t="shared" si="7"/>
      </c>
      <c r="AB68" s="1">
        <f t="shared" si="8"/>
      </c>
      <c r="AC68" s="14" t="e">
        <f t="shared" si="13"/>
        <v>#VALUE!</v>
      </c>
      <c r="AE68" s="10">
        <f t="shared" si="1"/>
        <v>46858</v>
      </c>
      <c r="AF68" s="1"/>
      <c r="AG68" s="1"/>
      <c r="AH68" s="11"/>
      <c r="AI68" s="11"/>
      <c r="AK68" s="16">
        <f t="shared" si="2"/>
        <v>0</v>
      </c>
      <c r="AO68" s="5">
        <f t="shared" si="3"/>
      </c>
      <c r="AS68" s="5"/>
      <c r="AU68" s="1"/>
    </row>
    <row r="69" spans="1:47" ht="15" customHeight="1">
      <c r="A69" s="19" t="e">
        <f>#REF!</f>
        <v>#REF!</v>
      </c>
      <c r="B69" s="59"/>
      <c r="C69" s="59"/>
      <c r="D69" s="59"/>
      <c r="E69" s="59"/>
      <c r="F69" s="18">
        <f t="shared" si="4"/>
      </c>
      <c r="G69" s="153">
        <f t="shared" si="5"/>
      </c>
      <c r="H69" s="153"/>
      <c r="I69" s="133">
        <f t="shared" si="9"/>
      </c>
      <c r="J69" s="62">
        <f t="shared" si="10"/>
      </c>
      <c r="K69" s="62">
        <f t="shared" si="0"/>
      </c>
      <c r="L69" s="133">
        <f t="shared" si="11"/>
      </c>
      <c r="M69" s="62">
        <f t="shared" si="12"/>
      </c>
      <c r="N69" s="61">
        <f t="shared" si="14"/>
      </c>
      <c r="O69" s="144">
        <f t="shared" si="6"/>
      </c>
      <c r="P69" s="144"/>
      <c r="Q69" s="144"/>
      <c r="R69" s="66"/>
      <c r="S69" s="66"/>
      <c r="T69" s="66"/>
      <c r="U69" s="66"/>
      <c r="V69" s="66"/>
      <c r="W69" s="66"/>
      <c r="X69" s="66"/>
      <c r="Y69" s="66"/>
      <c r="Z69" s="66"/>
      <c r="AA69" s="17">
        <f t="shared" si="7"/>
      </c>
      <c r="AB69" s="1">
        <f t="shared" si="8"/>
      </c>
      <c r="AC69" s="14" t="e">
        <f t="shared" si="13"/>
        <v>#VALUE!</v>
      </c>
      <c r="AE69" s="10">
        <f t="shared" si="1"/>
        <v>46888</v>
      </c>
      <c r="AF69" s="1"/>
      <c r="AG69" s="1"/>
      <c r="AH69" s="11"/>
      <c r="AI69" s="11"/>
      <c r="AK69" s="16">
        <f t="shared" si="2"/>
        <v>0</v>
      </c>
      <c r="AO69" s="5">
        <f t="shared" si="3"/>
      </c>
      <c r="AS69" s="5"/>
      <c r="AU69" s="1"/>
    </row>
    <row r="70" spans="1:47" ht="15" customHeight="1">
      <c r="A70" s="19" t="e">
        <f>#REF!</f>
        <v>#REF!</v>
      </c>
      <c r="B70" s="52"/>
      <c r="C70" s="52"/>
      <c r="D70" s="33"/>
      <c r="E70" s="33"/>
      <c r="F70" s="18">
        <f t="shared" si="4"/>
      </c>
      <c r="G70" s="153">
        <f t="shared" si="5"/>
      </c>
      <c r="H70" s="153"/>
      <c r="I70" s="133">
        <f t="shared" si="9"/>
      </c>
      <c r="J70" s="62">
        <f t="shared" si="10"/>
      </c>
      <c r="K70" s="62">
        <f t="shared" si="0"/>
      </c>
      <c r="L70" s="133">
        <f t="shared" si="11"/>
      </c>
      <c r="M70" s="62">
        <f t="shared" si="12"/>
      </c>
      <c r="N70" s="61">
        <f t="shared" si="14"/>
      </c>
      <c r="O70" s="144">
        <f t="shared" si="6"/>
      </c>
      <c r="P70" s="144"/>
      <c r="Q70" s="144"/>
      <c r="R70" s="66"/>
      <c r="S70" s="66"/>
      <c r="T70" s="66"/>
      <c r="U70" s="66"/>
      <c r="V70" s="66"/>
      <c r="W70" s="66"/>
      <c r="X70" s="66"/>
      <c r="Y70" s="66"/>
      <c r="Z70" s="66"/>
      <c r="AA70" s="17">
        <f t="shared" si="7"/>
      </c>
      <c r="AB70" s="1">
        <f t="shared" si="8"/>
      </c>
      <c r="AC70" s="14" t="e">
        <f t="shared" si="13"/>
        <v>#VALUE!</v>
      </c>
      <c r="AE70" s="10">
        <f t="shared" si="1"/>
        <v>46919</v>
      </c>
      <c r="AF70" s="1"/>
      <c r="AG70" s="1"/>
      <c r="AH70" s="11"/>
      <c r="AI70" s="11"/>
      <c r="AK70" s="16">
        <f t="shared" si="2"/>
        <v>0</v>
      </c>
      <c r="AO70" s="5">
        <f t="shared" si="3"/>
      </c>
      <c r="AS70" s="5"/>
      <c r="AU70" s="1"/>
    </row>
    <row r="71" spans="1:47" ht="15" customHeight="1">
      <c r="A71" s="19" t="e">
        <f>#REF!</f>
        <v>#REF!</v>
      </c>
      <c r="B71" s="59"/>
      <c r="C71" s="59"/>
      <c r="D71" s="59"/>
      <c r="E71" s="59"/>
      <c r="F71" s="18">
        <f t="shared" si="4"/>
      </c>
      <c r="G71" s="153">
        <f t="shared" si="5"/>
      </c>
      <c r="H71" s="153"/>
      <c r="I71" s="133">
        <f t="shared" si="9"/>
      </c>
      <c r="J71" s="62">
        <f t="shared" si="10"/>
      </c>
      <c r="K71" s="62">
        <f t="shared" si="0"/>
      </c>
      <c r="L71" s="133">
        <f t="shared" si="11"/>
      </c>
      <c r="M71" s="62">
        <f t="shared" si="12"/>
      </c>
      <c r="N71" s="61">
        <f t="shared" si="14"/>
      </c>
      <c r="O71" s="144">
        <f t="shared" si="6"/>
      </c>
      <c r="P71" s="144"/>
      <c r="Q71" s="144"/>
      <c r="R71" s="66"/>
      <c r="S71" s="66"/>
      <c r="T71" s="66"/>
      <c r="U71" s="66"/>
      <c r="V71" s="66"/>
      <c r="W71" s="66"/>
      <c r="X71" s="66"/>
      <c r="Y71" s="66"/>
      <c r="Z71" s="66"/>
      <c r="AA71" s="17">
        <f t="shared" si="7"/>
      </c>
      <c r="AB71" s="1">
        <f t="shared" si="8"/>
      </c>
      <c r="AC71" s="14" t="e">
        <f t="shared" si="13"/>
        <v>#VALUE!</v>
      </c>
      <c r="AE71" s="10">
        <f t="shared" si="1"/>
        <v>46949</v>
      </c>
      <c r="AF71" s="1"/>
      <c r="AG71" s="1"/>
      <c r="AH71" s="11"/>
      <c r="AI71" s="11"/>
      <c r="AK71" s="16">
        <f t="shared" si="2"/>
        <v>0</v>
      </c>
      <c r="AO71" s="5">
        <f t="shared" si="3"/>
      </c>
      <c r="AS71" s="5"/>
      <c r="AU71" s="1"/>
    </row>
    <row r="72" spans="1:47" ht="15" customHeight="1">
      <c r="A72" s="19" t="e">
        <f>#REF!</f>
        <v>#REF!</v>
      </c>
      <c r="B72" s="52"/>
      <c r="C72" s="52"/>
      <c r="D72" s="33"/>
      <c r="E72" s="33"/>
      <c r="F72" s="18">
        <f t="shared" si="4"/>
      </c>
      <c r="G72" s="153">
        <f t="shared" si="5"/>
      </c>
      <c r="H72" s="153"/>
      <c r="I72" s="133">
        <f t="shared" si="9"/>
      </c>
      <c r="J72" s="62">
        <f t="shared" si="10"/>
      </c>
      <c r="K72" s="62">
        <f t="shared" si="0"/>
      </c>
      <c r="L72" s="133">
        <f t="shared" si="11"/>
      </c>
      <c r="M72" s="62">
        <f t="shared" si="12"/>
      </c>
      <c r="N72" s="61">
        <f t="shared" si="14"/>
      </c>
      <c r="O72" s="144">
        <f t="shared" si="6"/>
      </c>
      <c r="P72" s="144"/>
      <c r="Q72" s="144"/>
      <c r="R72" s="66"/>
      <c r="S72" s="66"/>
      <c r="T72" s="66"/>
      <c r="U72" s="66"/>
      <c r="V72" s="66"/>
      <c r="W72" s="66"/>
      <c r="X72" s="66"/>
      <c r="Y72" s="66"/>
      <c r="Z72" s="66"/>
      <c r="AA72" s="17">
        <f t="shared" si="7"/>
      </c>
      <c r="AB72" s="1">
        <f t="shared" si="8"/>
      </c>
      <c r="AC72" s="14" t="e">
        <f t="shared" si="13"/>
        <v>#VALUE!</v>
      </c>
      <c r="AE72" s="10">
        <f t="shared" si="1"/>
        <v>46980</v>
      </c>
      <c r="AF72" s="1"/>
      <c r="AG72" s="1"/>
      <c r="AH72" s="11"/>
      <c r="AI72" s="11"/>
      <c r="AK72" s="16">
        <f t="shared" si="2"/>
        <v>0</v>
      </c>
      <c r="AO72" s="5">
        <f t="shared" si="3"/>
      </c>
      <c r="AS72" s="5"/>
      <c r="AU72" s="1"/>
    </row>
    <row r="73" spans="1:47" ht="15" customHeight="1">
      <c r="A73" s="19" t="e">
        <f>#REF!</f>
        <v>#REF!</v>
      </c>
      <c r="B73" s="59"/>
      <c r="C73" s="59"/>
      <c r="D73" s="59"/>
      <c r="E73" s="59"/>
      <c r="F73" s="18">
        <f t="shared" si="4"/>
      </c>
      <c r="G73" s="153">
        <f t="shared" si="5"/>
      </c>
      <c r="H73" s="153"/>
      <c r="I73" s="133">
        <f t="shared" si="9"/>
      </c>
      <c r="J73" s="62">
        <f t="shared" si="10"/>
      </c>
      <c r="K73" s="62">
        <f t="shared" si="0"/>
      </c>
      <c r="L73" s="133">
        <f t="shared" si="11"/>
      </c>
      <c r="M73" s="62">
        <f t="shared" si="12"/>
      </c>
      <c r="N73" s="61">
        <f t="shared" si="14"/>
      </c>
      <c r="O73" s="144">
        <f t="shared" si="6"/>
      </c>
      <c r="P73" s="144"/>
      <c r="Q73" s="144"/>
      <c r="R73" s="66"/>
      <c r="S73" s="66"/>
      <c r="T73" s="66"/>
      <c r="U73" s="66"/>
      <c r="V73" s="66"/>
      <c r="W73" s="66"/>
      <c r="X73" s="66"/>
      <c r="Y73" s="66"/>
      <c r="Z73" s="66"/>
      <c r="AA73" s="17">
        <f t="shared" si="7"/>
      </c>
      <c r="AB73" s="1">
        <f t="shared" si="8"/>
      </c>
      <c r="AC73" s="14" t="e">
        <f t="shared" si="13"/>
        <v>#VALUE!</v>
      </c>
      <c r="AE73" s="10">
        <f t="shared" si="1"/>
        <v>47011</v>
      </c>
      <c r="AF73" s="1"/>
      <c r="AG73" s="1"/>
      <c r="AH73" s="11"/>
      <c r="AI73" s="11"/>
      <c r="AK73" s="16">
        <f t="shared" si="2"/>
        <v>0</v>
      </c>
      <c r="AO73" s="5">
        <f t="shared" si="3"/>
      </c>
      <c r="AS73" s="5"/>
      <c r="AU73" s="1"/>
    </row>
    <row r="74" spans="1:47" ht="15" customHeight="1">
      <c r="A74" s="19" t="e">
        <f>#REF!</f>
        <v>#REF!</v>
      </c>
      <c r="B74" s="52"/>
      <c r="C74" s="52"/>
      <c r="D74" s="33"/>
      <c r="E74" s="33"/>
      <c r="F74" s="18">
        <f t="shared" si="4"/>
      </c>
      <c r="G74" s="153">
        <f t="shared" si="5"/>
      </c>
      <c r="H74" s="153"/>
      <c r="I74" s="133">
        <f t="shared" si="9"/>
      </c>
      <c r="J74" s="62">
        <f t="shared" si="10"/>
      </c>
      <c r="K74" s="62">
        <f t="shared" si="0"/>
      </c>
      <c r="L74" s="133">
        <f t="shared" si="11"/>
      </c>
      <c r="M74" s="62">
        <f t="shared" si="12"/>
      </c>
      <c r="N74" s="61">
        <f t="shared" si="14"/>
      </c>
      <c r="O74" s="144">
        <f t="shared" si="6"/>
      </c>
      <c r="P74" s="144"/>
      <c r="Q74" s="144"/>
      <c r="R74" s="66"/>
      <c r="S74" s="66"/>
      <c r="T74" s="66"/>
      <c r="U74" s="66"/>
      <c r="V74" s="66"/>
      <c r="W74" s="66"/>
      <c r="X74" s="66"/>
      <c r="Y74" s="66"/>
      <c r="Z74" s="66"/>
      <c r="AA74" s="17">
        <f t="shared" si="7"/>
      </c>
      <c r="AB74" s="1">
        <f t="shared" si="8"/>
      </c>
      <c r="AC74" s="14" t="e">
        <f t="shared" si="13"/>
        <v>#VALUE!</v>
      </c>
      <c r="AE74" s="10">
        <f t="shared" si="1"/>
        <v>47041</v>
      </c>
      <c r="AF74" s="1"/>
      <c r="AG74" s="1"/>
      <c r="AH74" s="11"/>
      <c r="AI74" s="11"/>
      <c r="AK74" s="16">
        <f t="shared" si="2"/>
        <v>0</v>
      </c>
      <c r="AO74" s="5">
        <f t="shared" si="3"/>
      </c>
      <c r="AS74" s="5"/>
      <c r="AU74" s="1"/>
    </row>
    <row r="75" spans="1:47" ht="15" customHeight="1">
      <c r="A75" s="19" t="e">
        <f>#REF!</f>
        <v>#REF!</v>
      </c>
      <c r="B75" s="59"/>
      <c r="C75" s="59"/>
      <c r="D75" s="59"/>
      <c r="E75" s="59"/>
      <c r="F75" s="18">
        <f t="shared" si="4"/>
      </c>
      <c r="G75" s="153">
        <f t="shared" si="5"/>
      </c>
      <c r="H75" s="153"/>
      <c r="I75" s="133">
        <f t="shared" si="9"/>
      </c>
      <c r="J75" s="62">
        <f t="shared" si="10"/>
      </c>
      <c r="K75" s="62">
        <f t="shared" si="0"/>
      </c>
      <c r="L75" s="133">
        <f t="shared" si="11"/>
      </c>
      <c r="M75" s="62">
        <f t="shared" si="12"/>
      </c>
      <c r="N75" s="61">
        <f t="shared" si="14"/>
      </c>
      <c r="O75" s="144">
        <f t="shared" si="6"/>
      </c>
      <c r="P75" s="144"/>
      <c r="Q75" s="144"/>
      <c r="R75" s="66"/>
      <c r="S75" s="66"/>
      <c r="T75" s="66"/>
      <c r="U75" s="66"/>
      <c r="V75" s="66"/>
      <c r="W75" s="66"/>
      <c r="X75" s="66"/>
      <c r="Y75" s="66"/>
      <c r="Z75" s="66"/>
      <c r="AA75" s="17">
        <f t="shared" si="7"/>
      </c>
      <c r="AB75" s="1">
        <f t="shared" si="8"/>
      </c>
      <c r="AC75" s="14" t="e">
        <f t="shared" si="13"/>
        <v>#VALUE!</v>
      </c>
      <c r="AE75" s="10">
        <f t="shared" si="1"/>
        <v>47072</v>
      </c>
      <c r="AF75" s="1"/>
      <c r="AG75" s="1"/>
      <c r="AH75" s="11"/>
      <c r="AI75" s="11"/>
      <c r="AK75" s="16">
        <f t="shared" si="2"/>
        <v>0</v>
      </c>
      <c r="AO75" s="5">
        <f t="shared" si="3"/>
      </c>
      <c r="AS75" s="5"/>
      <c r="AU75" s="1"/>
    </row>
    <row r="76" spans="1:47" ht="15" customHeight="1">
      <c r="A76" s="19" t="e">
        <f>#REF!</f>
        <v>#REF!</v>
      </c>
      <c r="B76" s="52"/>
      <c r="C76" s="52"/>
      <c r="D76" s="33"/>
      <c r="E76" s="33"/>
      <c r="F76" s="18">
        <f t="shared" si="4"/>
      </c>
      <c r="G76" s="153">
        <f t="shared" si="5"/>
      </c>
      <c r="H76" s="153"/>
      <c r="I76" s="133">
        <f t="shared" si="9"/>
      </c>
      <c r="J76" s="62">
        <f t="shared" si="10"/>
      </c>
      <c r="K76" s="62">
        <f t="shared" si="0"/>
      </c>
      <c r="L76" s="133">
        <f t="shared" si="11"/>
      </c>
      <c r="M76" s="62">
        <f t="shared" si="12"/>
      </c>
      <c r="N76" s="61">
        <f t="shared" si="14"/>
      </c>
      <c r="O76" s="144">
        <f t="shared" si="6"/>
      </c>
      <c r="P76" s="144"/>
      <c r="Q76" s="144"/>
      <c r="R76" s="66"/>
      <c r="S76" s="66"/>
      <c r="T76" s="66"/>
      <c r="U76" s="66"/>
      <c r="V76" s="66"/>
      <c r="W76" s="66"/>
      <c r="X76" s="66"/>
      <c r="Y76" s="66"/>
      <c r="Z76" s="66"/>
      <c r="AA76" s="17">
        <f t="shared" si="7"/>
      </c>
      <c r="AB76" s="1">
        <f t="shared" si="8"/>
      </c>
      <c r="AC76" s="14" t="e">
        <f t="shared" si="13"/>
        <v>#VALUE!</v>
      </c>
      <c r="AE76" s="10">
        <f t="shared" si="1"/>
        <v>47102</v>
      </c>
      <c r="AF76" s="1"/>
      <c r="AG76" s="1"/>
      <c r="AH76" s="11"/>
      <c r="AI76" s="11"/>
      <c r="AK76" s="16">
        <f t="shared" si="2"/>
        <v>0</v>
      </c>
      <c r="AO76" s="5">
        <f t="shared" si="3"/>
      </c>
      <c r="AS76" s="5"/>
      <c r="AU76" s="1"/>
    </row>
    <row r="77" spans="1:47" ht="15" customHeight="1">
      <c r="A77" s="19" t="e">
        <f>#REF!</f>
        <v>#REF!</v>
      </c>
      <c r="B77" s="59"/>
      <c r="C77" s="59"/>
      <c r="D77" s="59"/>
      <c r="E77" s="59"/>
      <c r="F77" s="18">
        <f t="shared" si="4"/>
      </c>
      <c r="G77" s="153">
        <f t="shared" si="5"/>
      </c>
      <c r="H77" s="153"/>
      <c r="I77" s="133">
        <f t="shared" si="9"/>
      </c>
      <c r="J77" s="62">
        <f t="shared" si="10"/>
      </c>
      <c r="K77" s="62">
        <f t="shared" si="0"/>
      </c>
      <c r="L77" s="133">
        <f t="shared" si="11"/>
      </c>
      <c r="M77" s="62">
        <f t="shared" si="12"/>
      </c>
      <c r="N77" s="61">
        <f t="shared" si="14"/>
      </c>
      <c r="O77" s="144">
        <f t="shared" si="6"/>
      </c>
      <c r="P77" s="144"/>
      <c r="Q77" s="144"/>
      <c r="R77" s="66"/>
      <c r="S77" s="66"/>
      <c r="T77" s="66"/>
      <c r="U77" s="66"/>
      <c r="V77" s="66"/>
      <c r="W77" s="66"/>
      <c r="X77" s="66"/>
      <c r="Y77" s="66"/>
      <c r="Z77" s="66"/>
      <c r="AA77" s="17">
        <f t="shared" si="7"/>
      </c>
      <c r="AB77" s="1">
        <f t="shared" si="8"/>
      </c>
      <c r="AC77" s="14" t="e">
        <f t="shared" si="13"/>
        <v>#VALUE!</v>
      </c>
      <c r="AE77" s="10">
        <f t="shared" si="1"/>
        <v>47133</v>
      </c>
      <c r="AF77" s="1"/>
      <c r="AG77" s="1"/>
      <c r="AH77" s="11"/>
      <c r="AI77" s="11"/>
      <c r="AK77" s="16">
        <f t="shared" si="2"/>
        <v>0</v>
      </c>
      <c r="AO77" s="5">
        <f t="shared" si="3"/>
      </c>
      <c r="AS77" s="5"/>
      <c r="AU77" s="1"/>
    </row>
    <row r="78" spans="1:47" ht="15" customHeight="1">
      <c r="A78" s="19" t="e">
        <f>#REF!</f>
        <v>#REF!</v>
      </c>
      <c r="B78" s="52"/>
      <c r="C78" s="52"/>
      <c r="D78" s="33"/>
      <c r="E78" s="33"/>
      <c r="F78" s="18">
        <f t="shared" si="4"/>
      </c>
      <c r="G78" s="153">
        <f t="shared" si="5"/>
      </c>
      <c r="H78" s="153"/>
      <c r="I78" s="133">
        <f t="shared" si="9"/>
      </c>
      <c r="J78" s="62">
        <f t="shared" si="10"/>
      </c>
      <c r="K78" s="62">
        <f t="shared" si="0"/>
      </c>
      <c r="L78" s="133">
        <f t="shared" si="11"/>
      </c>
      <c r="M78" s="62">
        <f t="shared" si="12"/>
      </c>
      <c r="N78" s="61">
        <f t="shared" si="14"/>
      </c>
      <c r="O78" s="144">
        <f t="shared" si="6"/>
      </c>
      <c r="P78" s="144"/>
      <c r="Q78" s="144"/>
      <c r="R78" s="66"/>
      <c r="S78" s="66"/>
      <c r="T78" s="66"/>
      <c r="U78" s="66"/>
      <c r="V78" s="66"/>
      <c r="W78" s="66"/>
      <c r="X78" s="66"/>
      <c r="Y78" s="66"/>
      <c r="Z78" s="66"/>
      <c r="AA78" s="17">
        <f t="shared" si="7"/>
      </c>
      <c r="AB78" s="1">
        <f t="shared" si="8"/>
      </c>
      <c r="AC78" s="14" t="e">
        <f t="shared" si="13"/>
        <v>#VALUE!</v>
      </c>
      <c r="AE78" s="10">
        <f t="shared" si="1"/>
        <v>47164</v>
      </c>
      <c r="AF78" s="1"/>
      <c r="AG78" s="1"/>
      <c r="AH78" s="11"/>
      <c r="AI78" s="11"/>
      <c r="AK78" s="16">
        <f t="shared" si="2"/>
        <v>0</v>
      </c>
      <c r="AO78" s="5">
        <f t="shared" si="3"/>
      </c>
      <c r="AS78" s="5"/>
      <c r="AU78" s="1"/>
    </row>
    <row r="79" spans="1:47" ht="15" customHeight="1">
      <c r="A79" s="19" t="e">
        <f>#REF!</f>
        <v>#REF!</v>
      </c>
      <c r="B79" s="59"/>
      <c r="C79" s="59"/>
      <c r="D79" s="59"/>
      <c r="E79" s="59"/>
      <c r="F79" s="18">
        <f t="shared" si="4"/>
      </c>
      <c r="G79" s="153">
        <f t="shared" si="5"/>
      </c>
      <c r="H79" s="153"/>
      <c r="I79" s="133">
        <f t="shared" si="9"/>
      </c>
      <c r="J79" s="62">
        <f t="shared" si="10"/>
      </c>
      <c r="K79" s="62">
        <f t="shared" si="0"/>
      </c>
      <c r="L79" s="133">
        <f t="shared" si="11"/>
      </c>
      <c r="M79" s="62">
        <f t="shared" si="12"/>
      </c>
      <c r="N79" s="61">
        <f t="shared" si="14"/>
      </c>
      <c r="O79" s="144">
        <f t="shared" si="6"/>
      </c>
      <c r="P79" s="144"/>
      <c r="Q79" s="144"/>
      <c r="R79" s="66"/>
      <c r="S79" s="66"/>
      <c r="T79" s="66"/>
      <c r="U79" s="66"/>
      <c r="V79" s="66"/>
      <c r="W79" s="66"/>
      <c r="X79" s="66"/>
      <c r="Y79" s="66"/>
      <c r="Z79" s="66"/>
      <c r="AA79" s="17">
        <f t="shared" si="7"/>
      </c>
      <c r="AB79" s="1">
        <f t="shared" si="8"/>
      </c>
      <c r="AC79" s="14" t="e">
        <f t="shared" si="13"/>
        <v>#VALUE!</v>
      </c>
      <c r="AE79" s="10">
        <f t="shared" si="1"/>
        <v>47192</v>
      </c>
      <c r="AF79" s="1"/>
      <c r="AG79" s="1"/>
      <c r="AH79" s="11"/>
      <c r="AI79" s="11"/>
      <c r="AK79" s="16">
        <f t="shared" si="2"/>
        <v>0</v>
      </c>
      <c r="AO79" s="5">
        <f t="shared" si="3"/>
      </c>
      <c r="AS79" s="5"/>
      <c r="AU79" s="1"/>
    </row>
    <row r="80" spans="1:47" ht="15" customHeight="1">
      <c r="A80" s="19" t="e">
        <f>#REF!</f>
        <v>#REF!</v>
      </c>
      <c r="B80" s="52"/>
      <c r="C80" s="52"/>
      <c r="D80" s="33"/>
      <c r="E80" s="33"/>
      <c r="F80" s="18">
        <f t="shared" si="4"/>
      </c>
      <c r="G80" s="153">
        <f t="shared" si="5"/>
      </c>
      <c r="H80" s="153"/>
      <c r="I80" s="133">
        <f t="shared" si="9"/>
      </c>
      <c r="J80" s="62">
        <f t="shared" si="10"/>
      </c>
      <c r="K80" s="62">
        <f t="shared" si="0"/>
      </c>
      <c r="L80" s="133">
        <f t="shared" si="11"/>
      </c>
      <c r="M80" s="62">
        <f t="shared" si="12"/>
      </c>
      <c r="N80" s="61">
        <f t="shared" si="14"/>
      </c>
      <c r="O80" s="144">
        <f t="shared" si="6"/>
      </c>
      <c r="P80" s="144"/>
      <c r="Q80" s="144"/>
      <c r="R80" s="66"/>
      <c r="S80" s="66"/>
      <c r="T80" s="66"/>
      <c r="U80" s="66"/>
      <c r="V80" s="66"/>
      <c r="W80" s="66"/>
      <c r="X80" s="66"/>
      <c r="Y80" s="66"/>
      <c r="Z80" s="66"/>
      <c r="AA80" s="17">
        <f t="shared" si="7"/>
      </c>
      <c r="AB80" s="1">
        <f t="shared" si="8"/>
      </c>
      <c r="AC80" s="14" t="e">
        <f t="shared" si="13"/>
        <v>#VALUE!</v>
      </c>
      <c r="AE80" s="10">
        <f t="shared" si="1"/>
        <v>47223</v>
      </c>
      <c r="AF80" s="1"/>
      <c r="AG80" s="1"/>
      <c r="AH80" s="11"/>
      <c r="AI80" s="11"/>
      <c r="AK80" s="16">
        <f t="shared" si="2"/>
        <v>0</v>
      </c>
      <c r="AO80" s="5">
        <f t="shared" si="3"/>
      </c>
      <c r="AS80" s="5"/>
      <c r="AU80" s="1"/>
    </row>
    <row r="81" spans="1:47" ht="15" customHeight="1">
      <c r="A81" s="19" t="e">
        <f>#REF!</f>
        <v>#REF!</v>
      </c>
      <c r="B81" s="59"/>
      <c r="C81" s="59"/>
      <c r="D81" s="59"/>
      <c r="E81" s="59"/>
      <c r="F81" s="18">
        <f t="shared" si="4"/>
      </c>
      <c r="G81" s="153">
        <f t="shared" si="5"/>
      </c>
      <c r="H81" s="153"/>
      <c r="I81" s="133">
        <f t="shared" si="9"/>
      </c>
      <c r="J81" s="62">
        <f t="shared" si="10"/>
      </c>
      <c r="K81" s="62">
        <f t="shared" si="0"/>
      </c>
      <c r="L81" s="133">
        <f t="shared" si="11"/>
      </c>
      <c r="M81" s="62">
        <f t="shared" si="12"/>
      </c>
      <c r="N81" s="61">
        <f t="shared" si="14"/>
      </c>
      <c r="O81" s="144">
        <f t="shared" si="6"/>
      </c>
      <c r="P81" s="144"/>
      <c r="Q81" s="144"/>
      <c r="R81" s="66"/>
      <c r="S81" s="66"/>
      <c r="T81" s="66"/>
      <c r="U81" s="66"/>
      <c r="V81" s="66"/>
      <c r="W81" s="66"/>
      <c r="X81" s="66"/>
      <c r="Y81" s="66"/>
      <c r="Z81" s="66"/>
      <c r="AA81" s="17">
        <f t="shared" si="7"/>
      </c>
      <c r="AB81" s="1">
        <f t="shared" si="8"/>
      </c>
      <c r="AC81" s="14" t="e">
        <f t="shared" si="13"/>
        <v>#VALUE!</v>
      </c>
      <c r="AE81" s="10">
        <f t="shared" si="1"/>
        <v>47253</v>
      </c>
      <c r="AF81" s="1"/>
      <c r="AG81" s="1"/>
      <c r="AH81" s="11"/>
      <c r="AI81" s="11"/>
      <c r="AK81" s="16">
        <f t="shared" si="2"/>
        <v>0</v>
      </c>
      <c r="AO81" s="5">
        <f t="shared" si="3"/>
      </c>
      <c r="AS81" s="5"/>
      <c r="AU81" s="1"/>
    </row>
    <row r="82" spans="1:47" ht="15" customHeight="1">
      <c r="A82" s="19" t="e">
        <f>#REF!</f>
        <v>#REF!</v>
      </c>
      <c r="B82" s="52"/>
      <c r="C82" s="52"/>
      <c r="D82" s="33"/>
      <c r="E82" s="33"/>
      <c r="F82" s="18">
        <f t="shared" si="4"/>
      </c>
      <c r="G82" s="153">
        <f t="shared" si="5"/>
      </c>
      <c r="H82" s="153"/>
      <c r="I82" s="133">
        <f t="shared" si="9"/>
      </c>
      <c r="J82" s="62">
        <f t="shared" si="10"/>
      </c>
      <c r="K82" s="62">
        <f t="shared" si="0"/>
      </c>
      <c r="L82" s="133">
        <f t="shared" si="11"/>
      </c>
      <c r="M82" s="62">
        <f t="shared" si="12"/>
      </c>
      <c r="N82" s="61">
        <f t="shared" si="14"/>
      </c>
      <c r="O82" s="144">
        <f t="shared" si="6"/>
      </c>
      <c r="P82" s="144"/>
      <c r="Q82" s="144"/>
      <c r="R82" s="66"/>
      <c r="S82" s="66"/>
      <c r="T82" s="66"/>
      <c r="U82" s="66"/>
      <c r="V82" s="66"/>
      <c r="W82" s="66"/>
      <c r="X82" s="66"/>
      <c r="Y82" s="66"/>
      <c r="Z82" s="66"/>
      <c r="AA82" s="17">
        <f t="shared" si="7"/>
      </c>
      <c r="AB82" s="1">
        <f t="shared" si="8"/>
      </c>
      <c r="AC82" s="14" t="e">
        <f t="shared" si="13"/>
        <v>#VALUE!</v>
      </c>
      <c r="AE82" s="10">
        <f t="shared" si="1"/>
        <v>47284</v>
      </c>
      <c r="AF82" s="1"/>
      <c r="AG82" s="1"/>
      <c r="AH82" s="11"/>
      <c r="AI82" s="11"/>
      <c r="AK82" s="16">
        <f t="shared" si="2"/>
        <v>0</v>
      </c>
      <c r="AO82" s="5">
        <f t="shared" si="3"/>
      </c>
      <c r="AS82" s="5"/>
      <c r="AU82" s="1"/>
    </row>
    <row r="83" spans="1:47" ht="15" customHeight="1">
      <c r="A83" s="19" t="e">
        <f>#REF!</f>
        <v>#REF!</v>
      </c>
      <c r="B83" s="59"/>
      <c r="C83" s="59"/>
      <c r="D83" s="59"/>
      <c r="E83" s="59"/>
      <c r="F83" s="18">
        <f t="shared" si="4"/>
      </c>
      <c r="G83" s="153">
        <f t="shared" si="5"/>
      </c>
      <c r="H83" s="153"/>
      <c r="I83" s="133">
        <f t="shared" si="9"/>
      </c>
      <c r="J83" s="62">
        <f t="shared" si="10"/>
      </c>
      <c r="K83" s="62">
        <f t="shared" si="0"/>
      </c>
      <c r="L83" s="133">
        <f t="shared" si="11"/>
      </c>
      <c r="M83" s="62">
        <f t="shared" si="12"/>
      </c>
      <c r="N83" s="61">
        <f t="shared" si="14"/>
      </c>
      <c r="O83" s="144">
        <f t="shared" si="6"/>
      </c>
      <c r="P83" s="144"/>
      <c r="Q83" s="144"/>
      <c r="R83" s="66"/>
      <c r="S83" s="66"/>
      <c r="T83" s="66"/>
      <c r="U83" s="66"/>
      <c r="V83" s="66"/>
      <c r="W83" s="66"/>
      <c r="X83" s="66"/>
      <c r="Y83" s="66"/>
      <c r="Z83" s="66"/>
      <c r="AA83" s="17">
        <f t="shared" si="7"/>
      </c>
      <c r="AB83" s="1">
        <f t="shared" si="8"/>
      </c>
      <c r="AC83" s="14" t="e">
        <f t="shared" si="13"/>
        <v>#VALUE!</v>
      </c>
      <c r="AE83" s="10">
        <f t="shared" si="1"/>
        <v>47314</v>
      </c>
      <c r="AF83" s="1"/>
      <c r="AG83" s="1"/>
      <c r="AH83" s="11"/>
      <c r="AI83" s="11"/>
      <c r="AK83" s="16">
        <f t="shared" si="2"/>
        <v>0</v>
      </c>
      <c r="AO83" s="5">
        <f t="shared" si="3"/>
      </c>
      <c r="AS83" s="5"/>
      <c r="AU83" s="1"/>
    </row>
    <row r="84" spans="1:47" ht="15" customHeight="1">
      <c r="A84" s="19" t="e">
        <f>#REF!</f>
        <v>#REF!</v>
      </c>
      <c r="B84" s="52"/>
      <c r="C84" s="52"/>
      <c r="D84" s="33"/>
      <c r="E84" s="33"/>
      <c r="F84" s="18">
        <f t="shared" si="4"/>
      </c>
      <c r="G84" s="153">
        <f t="shared" si="5"/>
      </c>
      <c r="H84" s="153"/>
      <c r="I84" s="133">
        <f t="shared" si="9"/>
      </c>
      <c r="J84" s="62">
        <f t="shared" si="10"/>
      </c>
      <c r="K84" s="62">
        <f t="shared" si="0"/>
      </c>
      <c r="L84" s="133">
        <f t="shared" si="11"/>
      </c>
      <c r="M84" s="62">
        <f t="shared" si="12"/>
      </c>
      <c r="N84" s="61">
        <f t="shared" si="14"/>
      </c>
      <c r="O84" s="144">
        <f t="shared" si="6"/>
      </c>
      <c r="P84" s="144"/>
      <c r="Q84" s="144"/>
      <c r="R84" s="66"/>
      <c r="S84" s="66"/>
      <c r="T84" s="66"/>
      <c r="U84" s="66"/>
      <c r="V84" s="66"/>
      <c r="W84" s="66"/>
      <c r="X84" s="66"/>
      <c r="Y84" s="66"/>
      <c r="Z84" s="66"/>
      <c r="AA84" s="17">
        <f t="shared" si="7"/>
      </c>
      <c r="AB84" s="1">
        <f t="shared" si="8"/>
      </c>
      <c r="AC84" s="14" t="e">
        <f t="shared" si="13"/>
        <v>#VALUE!</v>
      </c>
      <c r="AE84" s="10">
        <f t="shared" si="1"/>
        <v>47345</v>
      </c>
      <c r="AF84" s="1"/>
      <c r="AG84" s="1"/>
      <c r="AH84" s="11"/>
      <c r="AI84" s="11"/>
      <c r="AK84" s="16">
        <f t="shared" si="2"/>
        <v>0</v>
      </c>
      <c r="AO84" s="5">
        <f t="shared" si="3"/>
      </c>
      <c r="AS84" s="5"/>
      <c r="AU84" s="1"/>
    </row>
    <row r="85" spans="1:47" ht="15" customHeight="1">
      <c r="A85" s="19" t="e">
        <f>#REF!</f>
        <v>#REF!</v>
      </c>
      <c r="B85" s="59"/>
      <c r="C85" s="59"/>
      <c r="D85" s="59"/>
      <c r="E85" s="59"/>
      <c r="F85" s="18">
        <f t="shared" si="4"/>
      </c>
      <c r="G85" s="153">
        <f t="shared" si="5"/>
      </c>
      <c r="H85" s="153"/>
      <c r="I85" s="133">
        <f t="shared" si="9"/>
      </c>
      <c r="J85" s="62">
        <f t="shared" si="10"/>
      </c>
      <c r="K85" s="62">
        <f aca="true" t="shared" si="15" ref="K85:K148">IF(J85="","",I85+J85)</f>
      </c>
      <c r="L85" s="133">
        <f t="shared" si="11"/>
      </c>
      <c r="M85" s="62">
        <f t="shared" si="12"/>
      </c>
      <c r="N85" s="61">
        <f t="shared" si="14"/>
      </c>
      <c r="O85" s="144">
        <f t="shared" si="6"/>
      </c>
      <c r="P85" s="144"/>
      <c r="Q85" s="144"/>
      <c r="R85" s="66"/>
      <c r="S85" s="66"/>
      <c r="T85" s="66"/>
      <c r="U85" s="66"/>
      <c r="V85" s="66"/>
      <c r="W85" s="66"/>
      <c r="X85" s="66"/>
      <c r="Y85" s="66"/>
      <c r="Z85" s="66"/>
      <c r="AA85" s="17">
        <f t="shared" si="7"/>
      </c>
      <c r="AB85" s="1">
        <f t="shared" si="8"/>
      </c>
      <c r="AC85" s="14" t="e">
        <f t="shared" si="13"/>
        <v>#VALUE!</v>
      </c>
      <c r="AE85" s="10">
        <f aca="true" t="shared" si="16" ref="AE85:AE148">IF(AND(OR(MONTH(AE84)=3,MONTH(AE84)=5,MONTH(AE84)=8,MONTH(AE84)=10),DAY(AE84)=31),DATE(YEAR(AE84),MONTH(AE84)+1,DAY(30)),IF(AND(MONTH(AE84)=1,OR(YEAR(AE84)=2012,YEAR(AE84)=2016,YEAR(AE84)=2020,YEAR(AE84)=2024,YEAR(AE84)=2028,YEAR(AE84)=2032),OR(DAY(AE84)=30,DAY(AE84)=31)),DATE(YEAR(AE84),MONTH(AE84)+1,DAY(29)),IF(AND(OR(YEAR(AE84)=2012,YEAR(AE84)=2016,YEAR(AE84)=2020,YEAR(AE84)=2024,YEAR(AE84)=2028,YEAR(AE84)=2032),MONTH(AE84)=1,DAY(AE84)=29),DATE(YEAR(AE84),MONTH(AE84)+1,DAY(29)),IF(AND(MONTH(AE84)=1,DAY(AE84)=29),DATE(YEAR(AE84),MONTH(AE84),DAY(AE84)+30),IF(AND(MONTH(AE84)=1,DAY(AE84)=30),DATE(YEAR(AE84),MONTH(AE84),DAY(AE84)+29),IF(AND(MONTH(AE84)=1,DAY($AE$20)&gt;28),DATE(YEAR(AE84),MONTH(AE84)+1,DAY(28)),DATE(YEAR(AE84),MONTH(AE84)+1,DAY($AE$20))))))))</f>
        <v>47376</v>
      </c>
      <c r="AF85" s="1"/>
      <c r="AG85" s="1"/>
      <c r="AH85" s="11"/>
      <c r="AI85" s="11"/>
      <c r="AK85" s="16">
        <f aca="true" t="shared" si="17" ref="AK85:AK148">IF(AA85="",0,N85)</f>
        <v>0</v>
      </c>
      <c r="AO85" s="5">
        <f aca="true" t="shared" si="18" ref="AO85:AO148">F85</f>
      </c>
      <c r="AS85" s="5"/>
      <c r="AU85" s="1"/>
    </row>
    <row r="86" spans="1:47" ht="15" customHeight="1">
      <c r="A86" s="19" t="e">
        <f>#REF!</f>
        <v>#REF!</v>
      </c>
      <c r="B86" s="52"/>
      <c r="C86" s="52"/>
      <c r="D86" s="33"/>
      <c r="E86" s="33"/>
      <c r="F86" s="18">
        <f aca="true" t="shared" si="19" ref="F86:F149">IF(AA86="","",IF($L$11="","",IF($L$11=0,"",IF(OR($L$6="",$L$10="",$L$9=""),"",F85+1))))</f>
      </c>
      <c r="G86" s="153">
        <f aca="true" t="shared" si="20" ref="G86:G149">IF($L$11="","",IF($L$6="","",IF(AA86=1,(I86+J86),IF(AA86="","",G85))))</f>
      </c>
      <c r="H86" s="153"/>
      <c r="I86" s="133">
        <f t="shared" si="9"/>
      </c>
      <c r="J86" s="62">
        <f t="shared" si="10"/>
      </c>
      <c r="K86" s="62">
        <f t="shared" si="15"/>
      </c>
      <c r="L86" s="133">
        <f t="shared" si="11"/>
      </c>
      <c r="M86" s="62">
        <f aca="true" t="shared" si="21" ref="M86:M149">IF($M$21="","",IF(OR(O85=0,O85=""),"",IF((($AS$20*$L$3)-TRUNC($AS$20*$L$3,2))&gt;=0.005,ROUNDUP($AS$20*$L$3,2),ROUNDDOWN($AS$20*$L$3,2))))</f>
      </c>
      <c r="N86" s="61">
        <f t="shared" si="14"/>
      </c>
      <c r="O86" s="144">
        <f aca="true" t="shared" si="22" ref="O86:O149">IF($L$11="","",IF($L$11=0,"",IF(OR($L$6="",$L$10="",$L$9=""),"",IF(AA86=1,0,IF(AA86="","",IF(AA86=1,"",(O85-J86)))))))</f>
      </c>
      <c r="P86" s="144"/>
      <c r="Q86" s="144"/>
      <c r="R86" s="66"/>
      <c r="S86" s="66"/>
      <c r="T86" s="66"/>
      <c r="U86" s="66"/>
      <c r="V86" s="66"/>
      <c r="W86" s="66"/>
      <c r="X86" s="66"/>
      <c r="Y86" s="66"/>
      <c r="Z86" s="66"/>
      <c r="AA86" s="17">
        <f aca="true" t="shared" si="23" ref="AA86:AA149">IF(O85=0,"",IF(O85&lt;J85,1,IF(O85=0,"",IF(AA85=0,"",IF(AA85=1,"",IF(AA85="","",AA85-1))))))</f>
      </c>
      <c r="AB86" s="1">
        <f aca="true" t="shared" si="24" ref="AB86:AB149">IF(AA86=1,1,"")</f>
      </c>
      <c r="AC86" s="14" t="e">
        <f t="shared" si="13"/>
        <v>#VALUE!</v>
      </c>
      <c r="AE86" s="10">
        <f t="shared" si="16"/>
        <v>47406</v>
      </c>
      <c r="AF86" s="1"/>
      <c r="AG86" s="1"/>
      <c r="AH86" s="11"/>
      <c r="AI86" s="11"/>
      <c r="AK86" s="16">
        <f t="shared" si="17"/>
        <v>0</v>
      </c>
      <c r="AO86" s="5">
        <f t="shared" si="18"/>
      </c>
      <c r="AS86" s="5"/>
      <c r="AU86" s="1"/>
    </row>
    <row r="87" spans="1:47" ht="15" customHeight="1">
      <c r="A87" s="19" t="e">
        <f>#REF!</f>
        <v>#REF!</v>
      </c>
      <c r="B87" s="59"/>
      <c r="C87" s="59"/>
      <c r="D87" s="59"/>
      <c r="E87" s="59"/>
      <c r="F87" s="18">
        <f t="shared" si="19"/>
      </c>
      <c r="G87" s="153">
        <f t="shared" si="20"/>
      </c>
      <c r="H87" s="153"/>
      <c r="I87" s="133">
        <f aca="true" t="shared" si="25" ref="I87:I150">IF(AA87="","",IF($L$11="","",IF($L$11=0,"",IF(OR($L$6="",$L$10="",$L$9=""),"",TRUNC(($AF$10*O86),2)))))</f>
      </c>
      <c r="J87" s="62">
        <f aca="true" t="shared" si="26" ref="J87:J150">IF($L$11="","",IF($L$11=0,"",IF(OR($L$6="",$L$10="",$L$9=""),"",IF(AA87=1,O86,IF(AA87="","",IF($L$8="TABELA PRICE",(G87-I87),J86))))))</f>
      </c>
      <c r="K87" s="62">
        <f t="shared" si="15"/>
      </c>
      <c r="L87" s="133">
        <f aca="true" t="shared" si="27" ref="L87:L150">IF($M$21="","",IF(OR(O86=0,O86=""),"",IF((($AS$19*O86)-TRUNC($AS$19*O86,2))&gt;=0.005,ROUNDUP($AS$19*O86,2),ROUNDDOWN($AS$19*O86,2))))</f>
      </c>
      <c r="M87" s="62">
        <f t="shared" si="21"/>
      </c>
      <c r="N87" s="61">
        <f t="shared" si="14"/>
      </c>
      <c r="O87" s="144">
        <f t="shared" si="22"/>
      </c>
      <c r="P87" s="144"/>
      <c r="Q87" s="144"/>
      <c r="R87" s="66"/>
      <c r="S87" s="66"/>
      <c r="T87" s="66"/>
      <c r="U87" s="66"/>
      <c r="V87" s="66"/>
      <c r="W87" s="66"/>
      <c r="X87" s="66"/>
      <c r="Y87" s="66"/>
      <c r="Z87" s="66"/>
      <c r="AA87" s="17">
        <f t="shared" si="23"/>
      </c>
      <c r="AB87" s="1">
        <f t="shared" si="24"/>
      </c>
      <c r="AC87" s="14" t="e">
        <f aca="true" t="shared" si="28" ref="AC87:AC150">IF(AA86=0,"",AC86)</f>
        <v>#VALUE!</v>
      </c>
      <c r="AE87" s="10">
        <f t="shared" si="16"/>
        <v>47437</v>
      </c>
      <c r="AF87" s="1"/>
      <c r="AG87" s="1"/>
      <c r="AH87" s="11"/>
      <c r="AI87" s="11"/>
      <c r="AK87" s="16">
        <f t="shared" si="17"/>
        <v>0</v>
      </c>
      <c r="AO87" s="5">
        <f t="shared" si="18"/>
      </c>
      <c r="AS87" s="5"/>
      <c r="AU87" s="1"/>
    </row>
    <row r="88" spans="1:47" ht="15" customHeight="1">
      <c r="A88" s="19" t="e">
        <f>#REF!</f>
        <v>#REF!</v>
      </c>
      <c r="B88" s="52"/>
      <c r="C88" s="52"/>
      <c r="D88" s="33"/>
      <c r="E88" s="33"/>
      <c r="F88" s="18">
        <f t="shared" si="19"/>
      </c>
      <c r="G88" s="153">
        <f t="shared" si="20"/>
      </c>
      <c r="H88" s="153"/>
      <c r="I88" s="133">
        <f t="shared" si="25"/>
      </c>
      <c r="J88" s="62">
        <f t="shared" si="26"/>
      </c>
      <c r="K88" s="62">
        <f t="shared" si="15"/>
      </c>
      <c r="L88" s="133">
        <f t="shared" si="27"/>
      </c>
      <c r="M88" s="62">
        <f t="shared" si="21"/>
      </c>
      <c r="N88" s="61">
        <f aca="true" t="shared" si="29" ref="N88:N151">IF($L$11="","",IF($L$11=0,"",IF(OR($L$6="",$L$10="",$L$9=""),"",IF($L$11=0,"",IF(AA87="","",IF(AA87=1,"",IF(AA87=1,(K88+L88+M88+P88),(K88+L88+M88))))))))</f>
      </c>
      <c r="O88" s="144">
        <f t="shared" si="22"/>
      </c>
      <c r="P88" s="144"/>
      <c r="Q88" s="144"/>
      <c r="R88" s="66"/>
      <c r="S88" s="66"/>
      <c r="T88" s="66"/>
      <c r="U88" s="66"/>
      <c r="V88" s="66"/>
      <c r="W88" s="66"/>
      <c r="X88" s="66"/>
      <c r="Y88" s="66"/>
      <c r="Z88" s="66"/>
      <c r="AA88" s="17">
        <f t="shared" si="23"/>
      </c>
      <c r="AB88" s="1">
        <f t="shared" si="24"/>
      </c>
      <c r="AC88" s="14" t="e">
        <f t="shared" si="28"/>
        <v>#VALUE!</v>
      </c>
      <c r="AE88" s="10">
        <f t="shared" si="16"/>
        <v>47467</v>
      </c>
      <c r="AF88" s="1"/>
      <c r="AG88" s="1"/>
      <c r="AH88" s="11"/>
      <c r="AI88" s="11"/>
      <c r="AK88" s="16">
        <f t="shared" si="17"/>
        <v>0</v>
      </c>
      <c r="AO88" s="5">
        <f t="shared" si="18"/>
      </c>
      <c r="AS88" s="5"/>
      <c r="AU88" s="1"/>
    </row>
    <row r="89" spans="1:47" ht="15" customHeight="1">
      <c r="A89" s="19" t="e">
        <f>#REF!</f>
        <v>#REF!</v>
      </c>
      <c r="B89" s="59"/>
      <c r="C89" s="59"/>
      <c r="D89" s="59"/>
      <c r="E89" s="59"/>
      <c r="F89" s="18">
        <f t="shared" si="19"/>
      </c>
      <c r="G89" s="153">
        <f t="shared" si="20"/>
      </c>
      <c r="H89" s="153"/>
      <c r="I89" s="133">
        <f t="shared" si="25"/>
      </c>
      <c r="J89" s="62">
        <f t="shared" si="26"/>
      </c>
      <c r="K89" s="62">
        <f t="shared" si="15"/>
      </c>
      <c r="L89" s="133">
        <f t="shared" si="27"/>
      </c>
      <c r="M89" s="62">
        <f t="shared" si="21"/>
      </c>
      <c r="N89" s="61">
        <f t="shared" si="29"/>
      </c>
      <c r="O89" s="144">
        <f t="shared" si="22"/>
      </c>
      <c r="P89" s="144"/>
      <c r="Q89" s="144"/>
      <c r="R89" s="66"/>
      <c r="S89" s="66"/>
      <c r="T89" s="66"/>
      <c r="U89" s="66"/>
      <c r="V89" s="66"/>
      <c r="W89" s="66"/>
      <c r="X89" s="66"/>
      <c r="Y89" s="66"/>
      <c r="Z89" s="66"/>
      <c r="AA89" s="17">
        <f t="shared" si="23"/>
      </c>
      <c r="AB89" s="1">
        <f t="shared" si="24"/>
      </c>
      <c r="AC89" s="14" t="e">
        <f t="shared" si="28"/>
        <v>#VALUE!</v>
      </c>
      <c r="AE89" s="10">
        <f t="shared" si="16"/>
        <v>47498</v>
      </c>
      <c r="AF89" s="1"/>
      <c r="AG89" s="1"/>
      <c r="AH89" s="11"/>
      <c r="AI89" s="11"/>
      <c r="AK89" s="16">
        <f t="shared" si="17"/>
        <v>0</v>
      </c>
      <c r="AO89" s="5">
        <f t="shared" si="18"/>
      </c>
      <c r="AS89" s="5"/>
      <c r="AU89" s="1"/>
    </row>
    <row r="90" spans="1:47" ht="15" customHeight="1">
      <c r="A90" s="19" t="e">
        <f>#REF!</f>
        <v>#REF!</v>
      </c>
      <c r="B90" s="52"/>
      <c r="C90" s="52"/>
      <c r="D90" s="33"/>
      <c r="E90" s="33"/>
      <c r="F90" s="18">
        <f t="shared" si="19"/>
      </c>
      <c r="G90" s="153">
        <f t="shared" si="20"/>
      </c>
      <c r="H90" s="153"/>
      <c r="I90" s="133">
        <f t="shared" si="25"/>
      </c>
      <c r="J90" s="62">
        <f t="shared" si="26"/>
      </c>
      <c r="K90" s="62">
        <f t="shared" si="15"/>
      </c>
      <c r="L90" s="133">
        <f t="shared" si="27"/>
      </c>
      <c r="M90" s="62">
        <f t="shared" si="21"/>
      </c>
      <c r="N90" s="61">
        <f t="shared" si="29"/>
      </c>
      <c r="O90" s="144">
        <f t="shared" si="22"/>
      </c>
      <c r="P90" s="144"/>
      <c r="Q90" s="144"/>
      <c r="R90" s="66"/>
      <c r="S90" s="66"/>
      <c r="T90" s="66"/>
      <c r="U90" s="66"/>
      <c r="V90" s="66"/>
      <c r="W90" s="66"/>
      <c r="X90" s="66"/>
      <c r="Y90" s="66"/>
      <c r="Z90" s="66"/>
      <c r="AA90" s="17">
        <f t="shared" si="23"/>
      </c>
      <c r="AB90" s="1">
        <f t="shared" si="24"/>
      </c>
      <c r="AC90" s="14" t="e">
        <f t="shared" si="28"/>
        <v>#VALUE!</v>
      </c>
      <c r="AE90" s="10">
        <f t="shared" si="16"/>
        <v>47529</v>
      </c>
      <c r="AF90" s="1"/>
      <c r="AG90" s="1"/>
      <c r="AH90" s="11"/>
      <c r="AI90" s="11"/>
      <c r="AK90" s="16">
        <f t="shared" si="17"/>
        <v>0</v>
      </c>
      <c r="AO90" s="5">
        <f t="shared" si="18"/>
      </c>
      <c r="AS90" s="5"/>
      <c r="AU90" s="1"/>
    </row>
    <row r="91" spans="1:47" ht="15" customHeight="1">
      <c r="A91" s="19" t="e">
        <f>#REF!</f>
        <v>#REF!</v>
      </c>
      <c r="B91" s="59"/>
      <c r="C91" s="59"/>
      <c r="D91" s="59"/>
      <c r="E91" s="59"/>
      <c r="F91" s="18">
        <f t="shared" si="19"/>
      </c>
      <c r="G91" s="153">
        <f t="shared" si="20"/>
      </c>
      <c r="H91" s="153"/>
      <c r="I91" s="133">
        <f t="shared" si="25"/>
      </c>
      <c r="J91" s="62">
        <f t="shared" si="26"/>
      </c>
      <c r="K91" s="62">
        <f t="shared" si="15"/>
      </c>
      <c r="L91" s="133">
        <f t="shared" si="27"/>
      </c>
      <c r="M91" s="62">
        <f t="shared" si="21"/>
      </c>
      <c r="N91" s="61">
        <f t="shared" si="29"/>
      </c>
      <c r="O91" s="144">
        <f t="shared" si="22"/>
      </c>
      <c r="P91" s="144"/>
      <c r="Q91" s="144"/>
      <c r="R91" s="66"/>
      <c r="S91" s="66"/>
      <c r="T91" s="66"/>
      <c r="U91" s="66"/>
      <c r="V91" s="66"/>
      <c r="W91" s="66"/>
      <c r="X91" s="66"/>
      <c r="Y91" s="66"/>
      <c r="Z91" s="66"/>
      <c r="AA91" s="17">
        <f t="shared" si="23"/>
      </c>
      <c r="AB91" s="1">
        <f t="shared" si="24"/>
      </c>
      <c r="AC91" s="14" t="e">
        <f t="shared" si="28"/>
        <v>#VALUE!</v>
      </c>
      <c r="AE91" s="10">
        <f t="shared" si="16"/>
        <v>47557</v>
      </c>
      <c r="AF91" s="1"/>
      <c r="AG91" s="1"/>
      <c r="AH91" s="11"/>
      <c r="AI91" s="11"/>
      <c r="AK91" s="16">
        <f t="shared" si="17"/>
        <v>0</v>
      </c>
      <c r="AO91" s="5">
        <f t="shared" si="18"/>
      </c>
      <c r="AS91" s="5"/>
      <c r="AU91" s="1"/>
    </row>
    <row r="92" spans="1:47" ht="15" customHeight="1">
      <c r="A92" s="19" t="e">
        <f>#REF!</f>
        <v>#REF!</v>
      </c>
      <c r="B92" s="52"/>
      <c r="C92" s="52"/>
      <c r="D92" s="33"/>
      <c r="E92" s="33"/>
      <c r="F92" s="18">
        <f t="shared" si="19"/>
      </c>
      <c r="G92" s="153">
        <f t="shared" si="20"/>
      </c>
      <c r="H92" s="153"/>
      <c r="I92" s="133">
        <f t="shared" si="25"/>
      </c>
      <c r="J92" s="62">
        <f t="shared" si="26"/>
      </c>
      <c r="K92" s="62">
        <f t="shared" si="15"/>
      </c>
      <c r="L92" s="133">
        <f t="shared" si="27"/>
      </c>
      <c r="M92" s="62">
        <f t="shared" si="21"/>
      </c>
      <c r="N92" s="61">
        <f t="shared" si="29"/>
      </c>
      <c r="O92" s="144">
        <f t="shared" si="22"/>
      </c>
      <c r="P92" s="144"/>
      <c r="Q92" s="144"/>
      <c r="R92" s="66"/>
      <c r="S92" s="66"/>
      <c r="T92" s="66"/>
      <c r="U92" s="66"/>
      <c r="V92" s="66"/>
      <c r="W92" s="66"/>
      <c r="X92" s="66"/>
      <c r="Y92" s="66"/>
      <c r="Z92" s="66"/>
      <c r="AA92" s="17">
        <f t="shared" si="23"/>
      </c>
      <c r="AB92" s="1">
        <f t="shared" si="24"/>
      </c>
      <c r="AC92" s="14" t="e">
        <f t="shared" si="28"/>
        <v>#VALUE!</v>
      </c>
      <c r="AE92" s="10">
        <f t="shared" si="16"/>
        <v>47588</v>
      </c>
      <c r="AF92" s="1"/>
      <c r="AG92" s="1"/>
      <c r="AH92" s="11"/>
      <c r="AI92" s="11"/>
      <c r="AK92" s="16">
        <f t="shared" si="17"/>
        <v>0</v>
      </c>
      <c r="AO92" s="5">
        <f t="shared" si="18"/>
      </c>
      <c r="AS92" s="5"/>
      <c r="AU92" s="1"/>
    </row>
    <row r="93" spans="2:47" ht="15" customHeight="1">
      <c r="B93" s="59"/>
      <c r="C93" s="59"/>
      <c r="D93" s="59"/>
      <c r="E93" s="59"/>
      <c r="F93" s="18">
        <f t="shared" si="19"/>
      </c>
      <c r="G93" s="153">
        <f t="shared" si="20"/>
      </c>
      <c r="H93" s="153"/>
      <c r="I93" s="133">
        <f t="shared" si="25"/>
      </c>
      <c r="J93" s="62">
        <f t="shared" si="26"/>
      </c>
      <c r="K93" s="62">
        <f t="shared" si="15"/>
      </c>
      <c r="L93" s="133">
        <f t="shared" si="27"/>
      </c>
      <c r="M93" s="62">
        <f t="shared" si="21"/>
      </c>
      <c r="N93" s="61">
        <f t="shared" si="29"/>
      </c>
      <c r="O93" s="144">
        <f t="shared" si="22"/>
      </c>
      <c r="P93" s="144"/>
      <c r="Q93" s="144"/>
      <c r="R93" s="66"/>
      <c r="S93" s="66"/>
      <c r="T93" s="66"/>
      <c r="U93" s="66"/>
      <c r="V93" s="66"/>
      <c r="W93" s="66"/>
      <c r="X93" s="66"/>
      <c r="Y93" s="66"/>
      <c r="Z93" s="66"/>
      <c r="AA93" s="17">
        <f t="shared" si="23"/>
      </c>
      <c r="AB93" s="1">
        <f t="shared" si="24"/>
      </c>
      <c r="AC93" s="14" t="e">
        <f t="shared" si="28"/>
        <v>#VALUE!</v>
      </c>
      <c r="AE93" s="10">
        <f t="shared" si="16"/>
        <v>47618</v>
      </c>
      <c r="AF93" s="1"/>
      <c r="AG93" s="1"/>
      <c r="AH93" s="11"/>
      <c r="AI93" s="11"/>
      <c r="AK93" s="16">
        <f t="shared" si="17"/>
        <v>0</v>
      </c>
      <c r="AO93" s="5">
        <f t="shared" si="18"/>
      </c>
      <c r="AS93" s="5"/>
      <c r="AU93" s="1"/>
    </row>
    <row r="94" spans="2:47" ht="15" customHeight="1">
      <c r="B94" s="52"/>
      <c r="C94" s="52"/>
      <c r="D94" s="33"/>
      <c r="E94" s="33"/>
      <c r="F94" s="18">
        <f t="shared" si="19"/>
      </c>
      <c r="G94" s="153">
        <f t="shared" si="20"/>
      </c>
      <c r="H94" s="153"/>
      <c r="I94" s="133">
        <f t="shared" si="25"/>
      </c>
      <c r="J94" s="62">
        <f t="shared" si="26"/>
      </c>
      <c r="K94" s="62">
        <f t="shared" si="15"/>
      </c>
      <c r="L94" s="133">
        <f t="shared" si="27"/>
      </c>
      <c r="M94" s="62">
        <f t="shared" si="21"/>
      </c>
      <c r="N94" s="61">
        <f t="shared" si="29"/>
      </c>
      <c r="O94" s="144">
        <f t="shared" si="22"/>
      </c>
      <c r="P94" s="144"/>
      <c r="Q94" s="144"/>
      <c r="R94" s="66"/>
      <c r="S94" s="66"/>
      <c r="T94" s="66"/>
      <c r="U94" s="66"/>
      <c r="V94" s="66"/>
      <c r="W94" s="66"/>
      <c r="X94" s="66"/>
      <c r="Y94" s="66"/>
      <c r="Z94" s="66"/>
      <c r="AA94" s="17">
        <f t="shared" si="23"/>
      </c>
      <c r="AB94" s="1">
        <f t="shared" si="24"/>
      </c>
      <c r="AC94" s="14" t="e">
        <f t="shared" si="28"/>
        <v>#VALUE!</v>
      </c>
      <c r="AE94" s="10">
        <f t="shared" si="16"/>
        <v>47649</v>
      </c>
      <c r="AF94" s="1"/>
      <c r="AG94" s="1"/>
      <c r="AH94" s="11"/>
      <c r="AI94" s="11"/>
      <c r="AK94" s="16">
        <f t="shared" si="17"/>
        <v>0</v>
      </c>
      <c r="AO94" s="5">
        <f t="shared" si="18"/>
      </c>
      <c r="AS94" s="5"/>
      <c r="AU94" s="1"/>
    </row>
    <row r="95" spans="2:47" ht="15" customHeight="1">
      <c r="B95" s="59"/>
      <c r="C95" s="59"/>
      <c r="D95" s="59"/>
      <c r="E95" s="59"/>
      <c r="F95" s="18">
        <f t="shared" si="19"/>
      </c>
      <c r="G95" s="153">
        <f t="shared" si="20"/>
      </c>
      <c r="H95" s="153"/>
      <c r="I95" s="133">
        <f t="shared" si="25"/>
      </c>
      <c r="J95" s="62">
        <f t="shared" si="26"/>
      </c>
      <c r="K95" s="62">
        <f t="shared" si="15"/>
      </c>
      <c r="L95" s="133">
        <f t="shared" si="27"/>
      </c>
      <c r="M95" s="62">
        <f t="shared" si="21"/>
      </c>
      <c r="N95" s="61">
        <f t="shared" si="29"/>
      </c>
      <c r="O95" s="144">
        <f t="shared" si="22"/>
      </c>
      <c r="P95" s="144"/>
      <c r="Q95" s="144"/>
      <c r="R95" s="66"/>
      <c r="S95" s="66"/>
      <c r="T95" s="66"/>
      <c r="U95" s="66"/>
      <c r="V95" s="66"/>
      <c r="W95" s="66"/>
      <c r="X95" s="66"/>
      <c r="Y95" s="66"/>
      <c r="Z95" s="66"/>
      <c r="AA95" s="17">
        <f t="shared" si="23"/>
      </c>
      <c r="AB95" s="1">
        <f t="shared" si="24"/>
      </c>
      <c r="AC95" s="14" t="e">
        <f t="shared" si="28"/>
        <v>#VALUE!</v>
      </c>
      <c r="AE95" s="10">
        <f t="shared" si="16"/>
        <v>47679</v>
      </c>
      <c r="AF95" s="1"/>
      <c r="AG95" s="1"/>
      <c r="AH95" s="11"/>
      <c r="AI95" s="11"/>
      <c r="AK95" s="16">
        <f t="shared" si="17"/>
        <v>0</v>
      </c>
      <c r="AO95" s="5">
        <f t="shared" si="18"/>
      </c>
      <c r="AS95" s="5"/>
      <c r="AU95" s="1"/>
    </row>
    <row r="96" spans="2:47" ht="15" customHeight="1">
      <c r="B96" s="52"/>
      <c r="C96" s="52"/>
      <c r="D96" s="33"/>
      <c r="E96" s="33"/>
      <c r="F96" s="18">
        <f t="shared" si="19"/>
      </c>
      <c r="G96" s="153">
        <f t="shared" si="20"/>
      </c>
      <c r="H96" s="153"/>
      <c r="I96" s="133">
        <f t="shared" si="25"/>
      </c>
      <c r="J96" s="62">
        <f t="shared" si="26"/>
      </c>
      <c r="K96" s="62">
        <f t="shared" si="15"/>
      </c>
      <c r="L96" s="133">
        <f t="shared" si="27"/>
      </c>
      <c r="M96" s="62">
        <f t="shared" si="21"/>
      </c>
      <c r="N96" s="61">
        <f t="shared" si="29"/>
      </c>
      <c r="O96" s="144">
        <f t="shared" si="22"/>
      </c>
      <c r="P96" s="144"/>
      <c r="Q96" s="144"/>
      <c r="R96" s="66"/>
      <c r="S96" s="66"/>
      <c r="T96" s="66"/>
      <c r="U96" s="66"/>
      <c r="V96" s="66"/>
      <c r="W96" s="66"/>
      <c r="X96" s="66"/>
      <c r="Y96" s="66"/>
      <c r="Z96" s="66"/>
      <c r="AA96" s="17">
        <f t="shared" si="23"/>
      </c>
      <c r="AB96" s="1">
        <f t="shared" si="24"/>
      </c>
      <c r="AC96" s="14" t="e">
        <f t="shared" si="28"/>
        <v>#VALUE!</v>
      </c>
      <c r="AE96" s="10">
        <f t="shared" si="16"/>
        <v>47710</v>
      </c>
      <c r="AF96" s="1"/>
      <c r="AG96" s="1"/>
      <c r="AH96" s="11"/>
      <c r="AI96" s="11"/>
      <c r="AK96" s="16">
        <f t="shared" si="17"/>
        <v>0</v>
      </c>
      <c r="AO96" s="5">
        <f t="shared" si="18"/>
      </c>
      <c r="AS96" s="5"/>
      <c r="AU96" s="1"/>
    </row>
    <row r="97" spans="2:47" ht="15" customHeight="1">
      <c r="B97" s="59"/>
      <c r="C97" s="59"/>
      <c r="D97" s="59"/>
      <c r="E97" s="59"/>
      <c r="F97" s="18">
        <f t="shared" si="19"/>
      </c>
      <c r="G97" s="153">
        <f t="shared" si="20"/>
      </c>
      <c r="H97" s="153"/>
      <c r="I97" s="133">
        <f t="shared" si="25"/>
      </c>
      <c r="J97" s="62">
        <f t="shared" si="26"/>
      </c>
      <c r="K97" s="62">
        <f t="shared" si="15"/>
      </c>
      <c r="L97" s="133">
        <f t="shared" si="27"/>
      </c>
      <c r="M97" s="62">
        <f t="shared" si="21"/>
      </c>
      <c r="N97" s="61">
        <f t="shared" si="29"/>
      </c>
      <c r="O97" s="144">
        <f t="shared" si="22"/>
      </c>
      <c r="P97" s="144"/>
      <c r="Q97" s="144"/>
      <c r="R97" s="66"/>
      <c r="S97" s="66"/>
      <c r="T97" s="66"/>
      <c r="U97" s="66"/>
      <c r="V97" s="66"/>
      <c r="W97" s="66"/>
      <c r="X97" s="66"/>
      <c r="Y97" s="66"/>
      <c r="Z97" s="66"/>
      <c r="AA97" s="17">
        <f t="shared" si="23"/>
      </c>
      <c r="AB97" s="1">
        <f t="shared" si="24"/>
      </c>
      <c r="AC97" s="14" t="e">
        <f t="shared" si="28"/>
        <v>#VALUE!</v>
      </c>
      <c r="AE97" s="10">
        <f t="shared" si="16"/>
        <v>47741</v>
      </c>
      <c r="AF97" s="1"/>
      <c r="AG97" s="1"/>
      <c r="AH97" s="11"/>
      <c r="AI97" s="11"/>
      <c r="AK97" s="16">
        <f t="shared" si="17"/>
        <v>0</v>
      </c>
      <c r="AO97" s="5">
        <f t="shared" si="18"/>
      </c>
      <c r="AS97" s="5"/>
      <c r="AU97" s="1"/>
    </row>
    <row r="98" spans="2:47" ht="15" customHeight="1">
      <c r="B98" s="52"/>
      <c r="C98" s="52"/>
      <c r="D98" s="33"/>
      <c r="E98" s="33"/>
      <c r="F98" s="18">
        <f t="shared" si="19"/>
      </c>
      <c r="G98" s="153">
        <f t="shared" si="20"/>
      </c>
      <c r="H98" s="153"/>
      <c r="I98" s="133">
        <f t="shared" si="25"/>
      </c>
      <c r="J98" s="62">
        <f t="shared" si="26"/>
      </c>
      <c r="K98" s="62">
        <f t="shared" si="15"/>
      </c>
      <c r="L98" s="133">
        <f t="shared" si="27"/>
      </c>
      <c r="M98" s="62">
        <f t="shared" si="21"/>
      </c>
      <c r="N98" s="61">
        <f t="shared" si="29"/>
      </c>
      <c r="O98" s="144">
        <f t="shared" si="22"/>
      </c>
      <c r="P98" s="144"/>
      <c r="Q98" s="144"/>
      <c r="R98" s="66"/>
      <c r="S98" s="66"/>
      <c r="T98" s="66"/>
      <c r="U98" s="66"/>
      <c r="V98" s="66"/>
      <c r="W98" s="66"/>
      <c r="X98" s="66"/>
      <c r="Y98" s="66"/>
      <c r="Z98" s="66"/>
      <c r="AA98" s="17">
        <f t="shared" si="23"/>
      </c>
      <c r="AB98" s="1">
        <f t="shared" si="24"/>
      </c>
      <c r="AC98" s="14" t="e">
        <f t="shared" si="28"/>
        <v>#VALUE!</v>
      </c>
      <c r="AE98" s="10">
        <f t="shared" si="16"/>
        <v>47771</v>
      </c>
      <c r="AF98" s="1"/>
      <c r="AG98" s="1"/>
      <c r="AH98" s="11"/>
      <c r="AI98" s="11"/>
      <c r="AK98" s="16">
        <f t="shared" si="17"/>
        <v>0</v>
      </c>
      <c r="AO98" s="5">
        <f t="shared" si="18"/>
      </c>
      <c r="AS98" s="5"/>
      <c r="AU98" s="1"/>
    </row>
    <row r="99" spans="2:47" ht="15" customHeight="1">
      <c r="B99" s="59"/>
      <c r="C99" s="59"/>
      <c r="D99" s="59"/>
      <c r="E99" s="59"/>
      <c r="F99" s="18">
        <f t="shared" si="19"/>
      </c>
      <c r="G99" s="153">
        <f t="shared" si="20"/>
      </c>
      <c r="H99" s="153"/>
      <c r="I99" s="133">
        <f t="shared" si="25"/>
      </c>
      <c r="J99" s="62">
        <f t="shared" si="26"/>
      </c>
      <c r="K99" s="62">
        <f t="shared" si="15"/>
      </c>
      <c r="L99" s="133">
        <f t="shared" si="27"/>
      </c>
      <c r="M99" s="62">
        <f t="shared" si="21"/>
      </c>
      <c r="N99" s="61">
        <f t="shared" si="29"/>
      </c>
      <c r="O99" s="144">
        <f t="shared" si="22"/>
      </c>
      <c r="P99" s="144"/>
      <c r="Q99" s="144"/>
      <c r="R99" s="66"/>
      <c r="S99" s="66"/>
      <c r="T99" s="66"/>
      <c r="U99" s="66"/>
      <c r="V99" s="66"/>
      <c r="W99" s="66"/>
      <c r="X99" s="66"/>
      <c r="Y99" s="66"/>
      <c r="Z99" s="66"/>
      <c r="AA99" s="17">
        <f t="shared" si="23"/>
      </c>
      <c r="AB99" s="1">
        <f t="shared" si="24"/>
      </c>
      <c r="AC99" s="14" t="e">
        <f t="shared" si="28"/>
        <v>#VALUE!</v>
      </c>
      <c r="AE99" s="10">
        <f t="shared" si="16"/>
        <v>47802</v>
      </c>
      <c r="AF99" s="1"/>
      <c r="AG99" s="1"/>
      <c r="AH99" s="11"/>
      <c r="AI99" s="11"/>
      <c r="AK99" s="16">
        <f t="shared" si="17"/>
        <v>0</v>
      </c>
      <c r="AO99" s="5">
        <f t="shared" si="18"/>
      </c>
      <c r="AS99" s="5"/>
      <c r="AU99" s="1"/>
    </row>
    <row r="100" spans="2:47" ht="15" customHeight="1">
      <c r="B100" s="52"/>
      <c r="C100" s="52"/>
      <c r="D100" s="33"/>
      <c r="E100" s="33"/>
      <c r="F100" s="18">
        <f t="shared" si="19"/>
      </c>
      <c r="G100" s="153">
        <f t="shared" si="20"/>
      </c>
      <c r="H100" s="153"/>
      <c r="I100" s="133">
        <f t="shared" si="25"/>
      </c>
      <c r="J100" s="62">
        <f t="shared" si="26"/>
      </c>
      <c r="K100" s="62">
        <f t="shared" si="15"/>
      </c>
      <c r="L100" s="133">
        <f t="shared" si="27"/>
      </c>
      <c r="M100" s="62">
        <f t="shared" si="21"/>
      </c>
      <c r="N100" s="61">
        <f t="shared" si="29"/>
      </c>
      <c r="O100" s="144">
        <f t="shared" si="22"/>
      </c>
      <c r="P100" s="144"/>
      <c r="Q100" s="144"/>
      <c r="R100" s="66"/>
      <c r="S100" s="66"/>
      <c r="T100" s="66"/>
      <c r="U100" s="66"/>
      <c r="V100" s="66"/>
      <c r="W100" s="66"/>
      <c r="X100" s="66"/>
      <c r="Y100" s="66"/>
      <c r="Z100" s="66"/>
      <c r="AA100" s="17">
        <f t="shared" si="23"/>
      </c>
      <c r="AB100" s="1">
        <f t="shared" si="24"/>
      </c>
      <c r="AC100" s="14" t="e">
        <f t="shared" si="28"/>
        <v>#VALUE!</v>
      </c>
      <c r="AE100" s="10">
        <f t="shared" si="16"/>
        <v>47832</v>
      </c>
      <c r="AF100" s="1"/>
      <c r="AG100" s="1"/>
      <c r="AH100" s="11"/>
      <c r="AI100" s="11"/>
      <c r="AK100" s="16">
        <f t="shared" si="17"/>
        <v>0</v>
      </c>
      <c r="AO100" s="5">
        <f t="shared" si="18"/>
      </c>
      <c r="AS100" s="5"/>
      <c r="AU100" s="1"/>
    </row>
    <row r="101" spans="2:47" ht="15" customHeight="1">
      <c r="B101" s="59"/>
      <c r="C101" s="59"/>
      <c r="D101" s="59"/>
      <c r="E101" s="59"/>
      <c r="F101" s="18">
        <f t="shared" si="19"/>
      </c>
      <c r="G101" s="153">
        <f t="shared" si="20"/>
      </c>
      <c r="H101" s="153"/>
      <c r="I101" s="133">
        <f t="shared" si="25"/>
      </c>
      <c r="J101" s="62">
        <f t="shared" si="26"/>
      </c>
      <c r="K101" s="62">
        <f t="shared" si="15"/>
      </c>
      <c r="L101" s="133">
        <f t="shared" si="27"/>
      </c>
      <c r="M101" s="62">
        <f t="shared" si="21"/>
      </c>
      <c r="N101" s="61">
        <f t="shared" si="29"/>
      </c>
      <c r="O101" s="144">
        <f t="shared" si="22"/>
      </c>
      <c r="P101" s="144"/>
      <c r="Q101" s="144"/>
      <c r="R101" s="66"/>
      <c r="S101" s="66"/>
      <c r="T101" s="66"/>
      <c r="U101" s="66"/>
      <c r="V101" s="66"/>
      <c r="W101" s="66"/>
      <c r="X101" s="66"/>
      <c r="Y101" s="66"/>
      <c r="Z101" s="66"/>
      <c r="AA101" s="17">
        <f t="shared" si="23"/>
      </c>
      <c r="AB101" s="1">
        <f t="shared" si="24"/>
      </c>
      <c r="AC101" s="14" t="e">
        <f t="shared" si="28"/>
        <v>#VALUE!</v>
      </c>
      <c r="AE101" s="10">
        <f t="shared" si="16"/>
        <v>47863</v>
      </c>
      <c r="AF101" s="1"/>
      <c r="AG101" s="1"/>
      <c r="AH101" s="11"/>
      <c r="AI101" s="11"/>
      <c r="AK101" s="16">
        <f t="shared" si="17"/>
        <v>0</v>
      </c>
      <c r="AO101" s="5">
        <f t="shared" si="18"/>
      </c>
      <c r="AS101" s="5"/>
      <c r="AU101" s="1"/>
    </row>
    <row r="102" spans="2:47" ht="15" customHeight="1">
      <c r="B102" s="52"/>
      <c r="C102" s="52"/>
      <c r="D102" s="33"/>
      <c r="E102" s="33"/>
      <c r="F102" s="18">
        <f t="shared" si="19"/>
      </c>
      <c r="G102" s="153">
        <f t="shared" si="20"/>
      </c>
      <c r="H102" s="153"/>
      <c r="I102" s="133">
        <f t="shared" si="25"/>
      </c>
      <c r="J102" s="62">
        <f t="shared" si="26"/>
      </c>
      <c r="K102" s="62">
        <f t="shared" si="15"/>
      </c>
      <c r="L102" s="133">
        <f t="shared" si="27"/>
      </c>
      <c r="M102" s="62">
        <f t="shared" si="21"/>
      </c>
      <c r="N102" s="61">
        <f t="shared" si="29"/>
      </c>
      <c r="O102" s="144">
        <f t="shared" si="22"/>
      </c>
      <c r="P102" s="144"/>
      <c r="Q102" s="144"/>
      <c r="R102" s="66"/>
      <c r="S102" s="66"/>
      <c r="T102" s="66"/>
      <c r="U102" s="66"/>
      <c r="V102" s="66"/>
      <c r="W102" s="66"/>
      <c r="X102" s="66"/>
      <c r="Y102" s="66"/>
      <c r="Z102" s="66"/>
      <c r="AA102" s="17">
        <f t="shared" si="23"/>
      </c>
      <c r="AB102" s="1">
        <f t="shared" si="24"/>
      </c>
      <c r="AC102" s="14" t="e">
        <f t="shared" si="28"/>
        <v>#VALUE!</v>
      </c>
      <c r="AE102" s="10">
        <f t="shared" si="16"/>
        <v>47894</v>
      </c>
      <c r="AF102" s="1"/>
      <c r="AG102" s="1"/>
      <c r="AH102" s="11"/>
      <c r="AI102" s="11"/>
      <c r="AK102" s="16">
        <f t="shared" si="17"/>
        <v>0</v>
      </c>
      <c r="AO102" s="5">
        <f t="shared" si="18"/>
      </c>
      <c r="AS102" s="5"/>
      <c r="AU102" s="1"/>
    </row>
    <row r="103" spans="2:47" ht="15" customHeight="1">
      <c r="B103" s="59"/>
      <c r="C103" s="59"/>
      <c r="D103" s="59"/>
      <c r="E103" s="59"/>
      <c r="F103" s="18">
        <f t="shared" si="19"/>
      </c>
      <c r="G103" s="153">
        <f t="shared" si="20"/>
      </c>
      <c r="H103" s="153"/>
      <c r="I103" s="133">
        <f t="shared" si="25"/>
      </c>
      <c r="J103" s="62">
        <f t="shared" si="26"/>
      </c>
      <c r="K103" s="62">
        <f t="shared" si="15"/>
      </c>
      <c r="L103" s="133">
        <f t="shared" si="27"/>
      </c>
      <c r="M103" s="62">
        <f t="shared" si="21"/>
      </c>
      <c r="N103" s="61">
        <f t="shared" si="29"/>
      </c>
      <c r="O103" s="144">
        <f t="shared" si="22"/>
      </c>
      <c r="P103" s="144"/>
      <c r="Q103" s="144"/>
      <c r="R103" s="66"/>
      <c r="S103" s="66"/>
      <c r="T103" s="66"/>
      <c r="U103" s="66"/>
      <c r="V103" s="66"/>
      <c r="W103" s="66"/>
      <c r="X103" s="66"/>
      <c r="Y103" s="66"/>
      <c r="Z103" s="66"/>
      <c r="AA103" s="17">
        <f t="shared" si="23"/>
      </c>
      <c r="AB103" s="1">
        <f t="shared" si="24"/>
      </c>
      <c r="AC103" s="14" t="e">
        <f t="shared" si="28"/>
        <v>#VALUE!</v>
      </c>
      <c r="AE103" s="10">
        <f t="shared" si="16"/>
        <v>47922</v>
      </c>
      <c r="AF103" s="1"/>
      <c r="AG103" s="1"/>
      <c r="AH103" s="11"/>
      <c r="AI103" s="11"/>
      <c r="AK103" s="16">
        <f t="shared" si="17"/>
        <v>0</v>
      </c>
      <c r="AO103" s="5">
        <f t="shared" si="18"/>
      </c>
      <c r="AS103" s="5"/>
      <c r="AU103" s="1"/>
    </row>
    <row r="104" spans="2:47" ht="15" customHeight="1">
      <c r="B104" s="52"/>
      <c r="C104" s="52"/>
      <c r="D104" s="33"/>
      <c r="E104" s="33"/>
      <c r="F104" s="18">
        <f t="shared" si="19"/>
      </c>
      <c r="G104" s="153">
        <f t="shared" si="20"/>
      </c>
      <c r="H104" s="153"/>
      <c r="I104" s="133">
        <f t="shared" si="25"/>
      </c>
      <c r="J104" s="62">
        <f t="shared" si="26"/>
      </c>
      <c r="K104" s="62">
        <f t="shared" si="15"/>
      </c>
      <c r="L104" s="133">
        <f t="shared" si="27"/>
      </c>
      <c r="M104" s="62">
        <f t="shared" si="21"/>
      </c>
      <c r="N104" s="61">
        <f t="shared" si="29"/>
      </c>
      <c r="O104" s="144">
        <f t="shared" si="22"/>
      </c>
      <c r="P104" s="144"/>
      <c r="Q104" s="144"/>
      <c r="R104" s="66"/>
      <c r="S104" s="66"/>
      <c r="T104" s="66"/>
      <c r="U104" s="66"/>
      <c r="V104" s="66"/>
      <c r="W104" s="66"/>
      <c r="X104" s="66"/>
      <c r="Y104" s="66"/>
      <c r="Z104" s="66"/>
      <c r="AA104" s="17">
        <f t="shared" si="23"/>
      </c>
      <c r="AB104" s="1">
        <f t="shared" si="24"/>
      </c>
      <c r="AC104" s="14" t="e">
        <f t="shared" si="28"/>
        <v>#VALUE!</v>
      </c>
      <c r="AE104" s="10">
        <f t="shared" si="16"/>
        <v>47953</v>
      </c>
      <c r="AF104" s="1"/>
      <c r="AG104" s="1"/>
      <c r="AH104" s="11"/>
      <c r="AI104" s="11"/>
      <c r="AK104" s="16">
        <f t="shared" si="17"/>
        <v>0</v>
      </c>
      <c r="AO104" s="5">
        <f t="shared" si="18"/>
      </c>
      <c r="AS104" s="5"/>
      <c r="AU104" s="1"/>
    </row>
    <row r="105" spans="2:47" ht="15" customHeight="1">
      <c r="B105" s="59"/>
      <c r="C105" s="59"/>
      <c r="D105" s="59"/>
      <c r="E105" s="59"/>
      <c r="F105" s="18">
        <f t="shared" si="19"/>
      </c>
      <c r="G105" s="153">
        <f t="shared" si="20"/>
      </c>
      <c r="H105" s="153"/>
      <c r="I105" s="133">
        <f t="shared" si="25"/>
      </c>
      <c r="J105" s="62">
        <f t="shared" si="26"/>
      </c>
      <c r="K105" s="62">
        <f t="shared" si="15"/>
      </c>
      <c r="L105" s="133">
        <f t="shared" si="27"/>
      </c>
      <c r="M105" s="62">
        <f t="shared" si="21"/>
      </c>
      <c r="N105" s="61">
        <f t="shared" si="29"/>
      </c>
      <c r="O105" s="144">
        <f t="shared" si="22"/>
      </c>
      <c r="P105" s="144"/>
      <c r="Q105" s="144"/>
      <c r="R105" s="66"/>
      <c r="S105" s="66"/>
      <c r="T105" s="66"/>
      <c r="U105" s="66"/>
      <c r="V105" s="66"/>
      <c r="W105" s="66"/>
      <c r="X105" s="66"/>
      <c r="Y105" s="66"/>
      <c r="Z105" s="66"/>
      <c r="AA105" s="17">
        <f t="shared" si="23"/>
      </c>
      <c r="AB105" s="1">
        <f t="shared" si="24"/>
      </c>
      <c r="AC105" s="14" t="e">
        <f t="shared" si="28"/>
        <v>#VALUE!</v>
      </c>
      <c r="AE105" s="10">
        <f t="shared" si="16"/>
        <v>47983</v>
      </c>
      <c r="AF105" s="1"/>
      <c r="AG105" s="1"/>
      <c r="AH105" s="11"/>
      <c r="AI105" s="11"/>
      <c r="AK105" s="16">
        <f t="shared" si="17"/>
        <v>0</v>
      </c>
      <c r="AO105" s="5">
        <f t="shared" si="18"/>
      </c>
      <c r="AS105" s="5"/>
      <c r="AU105" s="1"/>
    </row>
    <row r="106" spans="2:47" ht="15" customHeight="1">
      <c r="B106" s="52"/>
      <c r="C106" s="52"/>
      <c r="D106" s="33"/>
      <c r="E106" s="33"/>
      <c r="F106" s="18">
        <f t="shared" si="19"/>
      </c>
      <c r="G106" s="153">
        <f t="shared" si="20"/>
      </c>
      <c r="H106" s="153"/>
      <c r="I106" s="133">
        <f t="shared" si="25"/>
      </c>
      <c r="J106" s="62">
        <f t="shared" si="26"/>
      </c>
      <c r="K106" s="62">
        <f t="shared" si="15"/>
      </c>
      <c r="L106" s="133">
        <f t="shared" si="27"/>
      </c>
      <c r="M106" s="62">
        <f t="shared" si="21"/>
      </c>
      <c r="N106" s="61">
        <f t="shared" si="29"/>
      </c>
      <c r="O106" s="144">
        <f t="shared" si="22"/>
      </c>
      <c r="P106" s="144"/>
      <c r="Q106" s="144"/>
      <c r="R106" s="66"/>
      <c r="S106" s="66"/>
      <c r="T106" s="66"/>
      <c r="U106" s="66"/>
      <c r="V106" s="66"/>
      <c r="W106" s="66"/>
      <c r="X106" s="66"/>
      <c r="Y106" s="66"/>
      <c r="Z106" s="66"/>
      <c r="AA106" s="17">
        <f t="shared" si="23"/>
      </c>
      <c r="AB106" s="1">
        <f t="shared" si="24"/>
      </c>
      <c r="AC106" s="14" t="e">
        <f t="shared" si="28"/>
        <v>#VALUE!</v>
      </c>
      <c r="AE106" s="10">
        <f t="shared" si="16"/>
        <v>48014</v>
      </c>
      <c r="AF106" s="1"/>
      <c r="AG106" s="1"/>
      <c r="AH106" s="11"/>
      <c r="AI106" s="11"/>
      <c r="AK106" s="16">
        <f t="shared" si="17"/>
        <v>0</v>
      </c>
      <c r="AO106" s="5">
        <f t="shared" si="18"/>
      </c>
      <c r="AS106" s="5"/>
      <c r="AU106" s="1"/>
    </row>
    <row r="107" spans="2:47" ht="15" customHeight="1">
      <c r="B107" s="59"/>
      <c r="C107" s="59"/>
      <c r="D107" s="59"/>
      <c r="E107" s="59"/>
      <c r="F107" s="18">
        <f t="shared" si="19"/>
      </c>
      <c r="G107" s="153">
        <f t="shared" si="20"/>
      </c>
      <c r="H107" s="153"/>
      <c r="I107" s="133">
        <f t="shared" si="25"/>
      </c>
      <c r="J107" s="62">
        <f t="shared" si="26"/>
      </c>
      <c r="K107" s="62">
        <f t="shared" si="15"/>
      </c>
      <c r="L107" s="133">
        <f t="shared" si="27"/>
      </c>
      <c r="M107" s="62">
        <f t="shared" si="21"/>
      </c>
      <c r="N107" s="61">
        <f t="shared" si="29"/>
      </c>
      <c r="O107" s="144">
        <f t="shared" si="22"/>
      </c>
      <c r="P107" s="144"/>
      <c r="Q107" s="144"/>
      <c r="R107" s="66"/>
      <c r="S107" s="66"/>
      <c r="T107" s="66"/>
      <c r="U107" s="66"/>
      <c r="V107" s="66"/>
      <c r="W107" s="66"/>
      <c r="X107" s="66"/>
      <c r="Y107" s="66"/>
      <c r="Z107" s="66"/>
      <c r="AA107" s="17">
        <f t="shared" si="23"/>
      </c>
      <c r="AB107" s="1">
        <f t="shared" si="24"/>
      </c>
      <c r="AC107" s="14" t="e">
        <f t="shared" si="28"/>
        <v>#VALUE!</v>
      </c>
      <c r="AE107" s="10">
        <f t="shared" si="16"/>
        <v>48044</v>
      </c>
      <c r="AF107" s="1"/>
      <c r="AG107" s="1"/>
      <c r="AH107" s="11"/>
      <c r="AI107" s="11"/>
      <c r="AK107" s="16">
        <f t="shared" si="17"/>
        <v>0</v>
      </c>
      <c r="AO107" s="5">
        <f t="shared" si="18"/>
      </c>
      <c r="AS107" s="5"/>
      <c r="AU107" s="1"/>
    </row>
    <row r="108" spans="2:47" ht="15" customHeight="1">
      <c r="B108" s="52"/>
      <c r="C108" s="52"/>
      <c r="D108" s="33"/>
      <c r="E108" s="33"/>
      <c r="F108" s="18">
        <f t="shared" si="19"/>
      </c>
      <c r="G108" s="153">
        <f t="shared" si="20"/>
      </c>
      <c r="H108" s="153"/>
      <c r="I108" s="133">
        <f t="shared" si="25"/>
      </c>
      <c r="J108" s="62">
        <f t="shared" si="26"/>
      </c>
      <c r="K108" s="62">
        <f t="shared" si="15"/>
      </c>
      <c r="L108" s="133">
        <f t="shared" si="27"/>
      </c>
      <c r="M108" s="62">
        <f t="shared" si="21"/>
      </c>
      <c r="N108" s="61">
        <f t="shared" si="29"/>
      </c>
      <c r="O108" s="144">
        <f t="shared" si="22"/>
      </c>
      <c r="P108" s="144"/>
      <c r="Q108" s="144"/>
      <c r="R108" s="66"/>
      <c r="S108" s="66"/>
      <c r="T108" s="66"/>
      <c r="U108" s="66"/>
      <c r="V108" s="66"/>
      <c r="W108" s="66"/>
      <c r="X108" s="66"/>
      <c r="Y108" s="66"/>
      <c r="Z108" s="66"/>
      <c r="AA108" s="17">
        <f t="shared" si="23"/>
      </c>
      <c r="AB108" s="1">
        <f t="shared" si="24"/>
      </c>
      <c r="AC108" s="14" t="e">
        <f t="shared" si="28"/>
        <v>#VALUE!</v>
      </c>
      <c r="AE108" s="10">
        <f t="shared" si="16"/>
        <v>48075</v>
      </c>
      <c r="AF108" s="1"/>
      <c r="AG108" s="1"/>
      <c r="AH108" s="11"/>
      <c r="AI108" s="11"/>
      <c r="AK108" s="16">
        <f t="shared" si="17"/>
        <v>0</v>
      </c>
      <c r="AO108" s="5">
        <f t="shared" si="18"/>
      </c>
      <c r="AS108" s="5"/>
      <c r="AU108" s="1"/>
    </row>
    <row r="109" spans="2:47" ht="15" customHeight="1">
      <c r="B109" s="59"/>
      <c r="C109" s="59"/>
      <c r="D109" s="59"/>
      <c r="E109" s="59"/>
      <c r="F109" s="18">
        <f t="shared" si="19"/>
      </c>
      <c r="G109" s="153">
        <f t="shared" si="20"/>
      </c>
      <c r="H109" s="153"/>
      <c r="I109" s="133">
        <f t="shared" si="25"/>
      </c>
      <c r="J109" s="62">
        <f t="shared" si="26"/>
      </c>
      <c r="K109" s="62">
        <f t="shared" si="15"/>
      </c>
      <c r="L109" s="133">
        <f t="shared" si="27"/>
      </c>
      <c r="M109" s="62">
        <f t="shared" si="21"/>
      </c>
      <c r="N109" s="61">
        <f t="shared" si="29"/>
      </c>
      <c r="O109" s="144">
        <f t="shared" si="22"/>
      </c>
      <c r="P109" s="144"/>
      <c r="Q109" s="144"/>
      <c r="R109" s="66"/>
      <c r="S109" s="66"/>
      <c r="T109" s="66"/>
      <c r="U109" s="66"/>
      <c r="V109" s="66"/>
      <c r="W109" s="66"/>
      <c r="X109" s="66"/>
      <c r="Y109" s="66"/>
      <c r="Z109" s="66"/>
      <c r="AA109" s="17">
        <f t="shared" si="23"/>
      </c>
      <c r="AB109" s="1">
        <f t="shared" si="24"/>
      </c>
      <c r="AC109" s="14" t="e">
        <f t="shared" si="28"/>
        <v>#VALUE!</v>
      </c>
      <c r="AE109" s="10">
        <f t="shared" si="16"/>
        <v>48106</v>
      </c>
      <c r="AF109" s="1"/>
      <c r="AG109" s="1"/>
      <c r="AH109" s="11"/>
      <c r="AI109" s="11"/>
      <c r="AK109" s="16">
        <f t="shared" si="17"/>
        <v>0</v>
      </c>
      <c r="AO109" s="5">
        <f t="shared" si="18"/>
      </c>
      <c r="AS109" s="5"/>
      <c r="AU109" s="1"/>
    </row>
    <row r="110" spans="2:47" ht="15" customHeight="1">
      <c r="B110" s="52"/>
      <c r="C110" s="52"/>
      <c r="D110" s="33"/>
      <c r="E110" s="33"/>
      <c r="F110" s="18">
        <f t="shared" si="19"/>
      </c>
      <c r="G110" s="153">
        <f t="shared" si="20"/>
      </c>
      <c r="H110" s="153"/>
      <c r="I110" s="133">
        <f t="shared" si="25"/>
      </c>
      <c r="J110" s="62">
        <f t="shared" si="26"/>
      </c>
      <c r="K110" s="62">
        <f t="shared" si="15"/>
      </c>
      <c r="L110" s="133">
        <f t="shared" si="27"/>
      </c>
      <c r="M110" s="62">
        <f t="shared" si="21"/>
      </c>
      <c r="N110" s="61">
        <f t="shared" si="29"/>
      </c>
      <c r="O110" s="144">
        <f t="shared" si="22"/>
      </c>
      <c r="P110" s="144"/>
      <c r="Q110" s="144"/>
      <c r="R110" s="66"/>
      <c r="S110" s="66"/>
      <c r="T110" s="66"/>
      <c r="U110" s="66"/>
      <c r="V110" s="66"/>
      <c r="W110" s="66"/>
      <c r="X110" s="66"/>
      <c r="Y110" s="66"/>
      <c r="Z110" s="66"/>
      <c r="AA110" s="17">
        <f t="shared" si="23"/>
      </c>
      <c r="AB110" s="1">
        <f t="shared" si="24"/>
      </c>
      <c r="AC110" s="14" t="e">
        <f t="shared" si="28"/>
        <v>#VALUE!</v>
      </c>
      <c r="AE110" s="10">
        <f t="shared" si="16"/>
        <v>48136</v>
      </c>
      <c r="AF110" s="1"/>
      <c r="AG110" s="1"/>
      <c r="AH110" s="11"/>
      <c r="AI110" s="11"/>
      <c r="AK110" s="16">
        <f t="shared" si="17"/>
        <v>0</v>
      </c>
      <c r="AO110" s="5">
        <f t="shared" si="18"/>
      </c>
      <c r="AS110" s="5"/>
      <c r="AU110" s="1"/>
    </row>
    <row r="111" spans="2:47" ht="15" customHeight="1">
      <c r="B111" s="59"/>
      <c r="C111" s="59"/>
      <c r="D111" s="59"/>
      <c r="E111" s="59"/>
      <c r="F111" s="18">
        <f t="shared" si="19"/>
      </c>
      <c r="G111" s="153">
        <f t="shared" si="20"/>
      </c>
      <c r="H111" s="153"/>
      <c r="I111" s="133">
        <f t="shared" si="25"/>
      </c>
      <c r="J111" s="62">
        <f t="shared" si="26"/>
      </c>
      <c r="K111" s="62">
        <f t="shared" si="15"/>
      </c>
      <c r="L111" s="133">
        <f t="shared" si="27"/>
      </c>
      <c r="M111" s="62">
        <f t="shared" si="21"/>
      </c>
      <c r="N111" s="61">
        <f t="shared" si="29"/>
      </c>
      <c r="O111" s="144">
        <f t="shared" si="22"/>
      </c>
      <c r="P111" s="144"/>
      <c r="Q111" s="144"/>
      <c r="R111" s="66"/>
      <c r="S111" s="66"/>
      <c r="T111" s="66"/>
      <c r="U111" s="66"/>
      <c r="V111" s="66"/>
      <c r="W111" s="66"/>
      <c r="X111" s="66"/>
      <c r="Y111" s="66"/>
      <c r="Z111" s="66"/>
      <c r="AA111" s="17">
        <f t="shared" si="23"/>
      </c>
      <c r="AB111" s="1">
        <f t="shared" si="24"/>
      </c>
      <c r="AC111" s="14" t="e">
        <f t="shared" si="28"/>
        <v>#VALUE!</v>
      </c>
      <c r="AE111" s="10">
        <f t="shared" si="16"/>
        <v>48167</v>
      </c>
      <c r="AF111" s="1"/>
      <c r="AG111" s="1"/>
      <c r="AH111" s="11"/>
      <c r="AI111" s="11"/>
      <c r="AK111" s="16">
        <f t="shared" si="17"/>
        <v>0</v>
      </c>
      <c r="AO111" s="5">
        <f t="shared" si="18"/>
      </c>
      <c r="AS111" s="5"/>
      <c r="AU111" s="1"/>
    </row>
    <row r="112" spans="2:47" ht="15" customHeight="1">
      <c r="B112" s="52"/>
      <c r="C112" s="52"/>
      <c r="D112" s="33"/>
      <c r="E112" s="33"/>
      <c r="F112" s="18">
        <f t="shared" si="19"/>
      </c>
      <c r="G112" s="153">
        <f t="shared" si="20"/>
      </c>
      <c r="H112" s="153"/>
      <c r="I112" s="133">
        <f t="shared" si="25"/>
      </c>
      <c r="J112" s="62">
        <f t="shared" si="26"/>
      </c>
      <c r="K112" s="62">
        <f t="shared" si="15"/>
      </c>
      <c r="L112" s="133">
        <f t="shared" si="27"/>
      </c>
      <c r="M112" s="62">
        <f t="shared" si="21"/>
      </c>
      <c r="N112" s="61">
        <f t="shared" si="29"/>
      </c>
      <c r="O112" s="144">
        <f t="shared" si="22"/>
      </c>
      <c r="P112" s="144"/>
      <c r="Q112" s="144"/>
      <c r="R112" s="66"/>
      <c r="S112" s="66"/>
      <c r="T112" s="66"/>
      <c r="U112" s="66"/>
      <c r="V112" s="66"/>
      <c r="W112" s="66"/>
      <c r="X112" s="66"/>
      <c r="Y112" s="66"/>
      <c r="Z112" s="66"/>
      <c r="AA112" s="17">
        <f t="shared" si="23"/>
      </c>
      <c r="AB112" s="1">
        <f t="shared" si="24"/>
      </c>
      <c r="AC112" s="14" t="e">
        <f t="shared" si="28"/>
        <v>#VALUE!</v>
      </c>
      <c r="AE112" s="10">
        <f t="shared" si="16"/>
        <v>48197</v>
      </c>
      <c r="AF112" s="1"/>
      <c r="AG112" s="1"/>
      <c r="AH112" s="11"/>
      <c r="AI112" s="11"/>
      <c r="AK112" s="16">
        <f t="shared" si="17"/>
        <v>0</v>
      </c>
      <c r="AO112" s="5">
        <f t="shared" si="18"/>
      </c>
      <c r="AS112" s="5"/>
      <c r="AU112" s="1"/>
    </row>
    <row r="113" spans="2:47" ht="15" customHeight="1">
      <c r="B113" s="59"/>
      <c r="C113" s="59"/>
      <c r="D113" s="59"/>
      <c r="E113" s="59"/>
      <c r="F113" s="18">
        <f t="shared" si="19"/>
      </c>
      <c r="G113" s="153">
        <f t="shared" si="20"/>
      </c>
      <c r="H113" s="153"/>
      <c r="I113" s="133">
        <f t="shared" si="25"/>
      </c>
      <c r="J113" s="62">
        <f t="shared" si="26"/>
      </c>
      <c r="K113" s="62">
        <f t="shared" si="15"/>
      </c>
      <c r="L113" s="133">
        <f t="shared" si="27"/>
      </c>
      <c r="M113" s="62">
        <f t="shared" si="21"/>
      </c>
      <c r="N113" s="61">
        <f t="shared" si="29"/>
      </c>
      <c r="O113" s="144">
        <f t="shared" si="22"/>
      </c>
      <c r="P113" s="144"/>
      <c r="Q113" s="144"/>
      <c r="R113" s="66"/>
      <c r="S113" s="66"/>
      <c r="T113" s="66"/>
      <c r="U113" s="66"/>
      <c r="V113" s="66"/>
      <c r="W113" s="66"/>
      <c r="X113" s="66"/>
      <c r="Y113" s="66"/>
      <c r="Z113" s="66"/>
      <c r="AA113" s="17">
        <f t="shared" si="23"/>
      </c>
      <c r="AB113" s="1">
        <f t="shared" si="24"/>
      </c>
      <c r="AC113" s="14" t="e">
        <f t="shared" si="28"/>
        <v>#VALUE!</v>
      </c>
      <c r="AE113" s="10">
        <f t="shared" si="16"/>
        <v>48228</v>
      </c>
      <c r="AF113" s="1"/>
      <c r="AG113" s="1"/>
      <c r="AH113" s="11"/>
      <c r="AI113" s="11"/>
      <c r="AK113" s="16">
        <f t="shared" si="17"/>
        <v>0</v>
      </c>
      <c r="AO113" s="5">
        <f t="shared" si="18"/>
      </c>
      <c r="AS113" s="5"/>
      <c r="AU113" s="1"/>
    </row>
    <row r="114" spans="2:47" ht="15" customHeight="1">
      <c r="B114" s="52"/>
      <c r="C114" s="52"/>
      <c r="D114" s="33"/>
      <c r="E114" s="33"/>
      <c r="F114" s="18">
        <f t="shared" si="19"/>
      </c>
      <c r="G114" s="153">
        <f t="shared" si="20"/>
      </c>
      <c r="H114" s="153"/>
      <c r="I114" s="133">
        <f t="shared" si="25"/>
      </c>
      <c r="J114" s="62">
        <f t="shared" si="26"/>
      </c>
      <c r="K114" s="62">
        <f t="shared" si="15"/>
      </c>
      <c r="L114" s="133">
        <f t="shared" si="27"/>
      </c>
      <c r="M114" s="62">
        <f t="shared" si="21"/>
      </c>
      <c r="N114" s="61">
        <f t="shared" si="29"/>
      </c>
      <c r="O114" s="144">
        <f t="shared" si="22"/>
      </c>
      <c r="P114" s="144"/>
      <c r="Q114" s="144"/>
      <c r="R114" s="66"/>
      <c r="S114" s="66"/>
      <c r="T114" s="66"/>
      <c r="U114" s="66"/>
      <c r="V114" s="66"/>
      <c r="W114" s="66"/>
      <c r="X114" s="66"/>
      <c r="Y114" s="66"/>
      <c r="Z114" s="66"/>
      <c r="AA114" s="17">
        <f t="shared" si="23"/>
      </c>
      <c r="AB114" s="1">
        <f t="shared" si="24"/>
      </c>
      <c r="AC114" s="14" t="e">
        <f t="shared" si="28"/>
        <v>#VALUE!</v>
      </c>
      <c r="AE114" s="10">
        <f t="shared" si="16"/>
        <v>48259</v>
      </c>
      <c r="AF114" s="1"/>
      <c r="AG114" s="1"/>
      <c r="AH114" s="11"/>
      <c r="AI114" s="11"/>
      <c r="AK114" s="16">
        <f t="shared" si="17"/>
        <v>0</v>
      </c>
      <c r="AO114" s="5">
        <f t="shared" si="18"/>
      </c>
      <c r="AS114" s="5"/>
      <c r="AU114" s="1"/>
    </row>
    <row r="115" spans="2:47" ht="15" customHeight="1">
      <c r="B115" s="59"/>
      <c r="C115" s="59"/>
      <c r="D115" s="59"/>
      <c r="E115" s="59"/>
      <c r="F115" s="18">
        <f t="shared" si="19"/>
      </c>
      <c r="G115" s="153">
        <f t="shared" si="20"/>
      </c>
      <c r="H115" s="153"/>
      <c r="I115" s="133">
        <f t="shared" si="25"/>
      </c>
      <c r="J115" s="62">
        <f t="shared" si="26"/>
      </c>
      <c r="K115" s="62">
        <f t="shared" si="15"/>
      </c>
      <c r="L115" s="133">
        <f t="shared" si="27"/>
      </c>
      <c r="M115" s="62">
        <f t="shared" si="21"/>
      </c>
      <c r="N115" s="61">
        <f t="shared" si="29"/>
      </c>
      <c r="O115" s="144">
        <f t="shared" si="22"/>
      </c>
      <c r="P115" s="144"/>
      <c r="Q115" s="144"/>
      <c r="R115" s="66"/>
      <c r="S115" s="66"/>
      <c r="T115" s="66"/>
      <c r="U115" s="66"/>
      <c r="V115" s="66"/>
      <c r="W115" s="66"/>
      <c r="X115" s="66"/>
      <c r="Y115" s="66"/>
      <c r="Z115" s="66"/>
      <c r="AA115" s="17">
        <f t="shared" si="23"/>
      </c>
      <c r="AB115" s="1">
        <f t="shared" si="24"/>
      </c>
      <c r="AC115" s="14" t="e">
        <f t="shared" si="28"/>
        <v>#VALUE!</v>
      </c>
      <c r="AE115" s="10">
        <f t="shared" si="16"/>
        <v>48288</v>
      </c>
      <c r="AF115" s="1"/>
      <c r="AG115" s="1"/>
      <c r="AH115" s="11"/>
      <c r="AI115" s="11"/>
      <c r="AK115" s="16">
        <f t="shared" si="17"/>
        <v>0</v>
      </c>
      <c r="AO115" s="5">
        <f t="shared" si="18"/>
      </c>
      <c r="AS115" s="5"/>
      <c r="AU115" s="1"/>
    </row>
    <row r="116" spans="2:47" ht="15" customHeight="1">
      <c r="B116" s="52"/>
      <c r="C116" s="52"/>
      <c r="D116" s="33"/>
      <c r="E116" s="33"/>
      <c r="F116" s="18">
        <f t="shared" si="19"/>
      </c>
      <c r="G116" s="153">
        <f t="shared" si="20"/>
      </c>
      <c r="H116" s="153"/>
      <c r="I116" s="133">
        <f t="shared" si="25"/>
      </c>
      <c r="J116" s="62">
        <f t="shared" si="26"/>
      </c>
      <c r="K116" s="62">
        <f t="shared" si="15"/>
      </c>
      <c r="L116" s="133">
        <f t="shared" si="27"/>
      </c>
      <c r="M116" s="62">
        <f t="shared" si="21"/>
      </c>
      <c r="N116" s="61">
        <f t="shared" si="29"/>
      </c>
      <c r="O116" s="144">
        <f t="shared" si="22"/>
      </c>
      <c r="P116" s="144"/>
      <c r="Q116" s="144"/>
      <c r="R116" s="66"/>
      <c r="S116" s="66"/>
      <c r="T116" s="66"/>
      <c r="U116" s="66"/>
      <c r="V116" s="66"/>
      <c r="W116" s="66"/>
      <c r="X116" s="66"/>
      <c r="Y116" s="66"/>
      <c r="Z116" s="66"/>
      <c r="AA116" s="17">
        <f t="shared" si="23"/>
      </c>
      <c r="AB116" s="1">
        <f t="shared" si="24"/>
      </c>
      <c r="AC116" s="14" t="e">
        <f t="shared" si="28"/>
        <v>#VALUE!</v>
      </c>
      <c r="AE116" s="10">
        <f t="shared" si="16"/>
        <v>48319</v>
      </c>
      <c r="AF116" s="1"/>
      <c r="AG116" s="1"/>
      <c r="AH116" s="11"/>
      <c r="AI116" s="11"/>
      <c r="AK116" s="16">
        <f t="shared" si="17"/>
        <v>0</v>
      </c>
      <c r="AO116" s="5">
        <f t="shared" si="18"/>
      </c>
      <c r="AS116" s="5"/>
      <c r="AU116" s="1"/>
    </row>
    <row r="117" spans="2:47" ht="15" customHeight="1">
      <c r="B117" s="59"/>
      <c r="C117" s="59"/>
      <c r="D117" s="59"/>
      <c r="E117" s="59"/>
      <c r="F117" s="18">
        <f t="shared" si="19"/>
      </c>
      <c r="G117" s="153">
        <f t="shared" si="20"/>
      </c>
      <c r="H117" s="153"/>
      <c r="I117" s="133">
        <f t="shared" si="25"/>
      </c>
      <c r="J117" s="62">
        <f t="shared" si="26"/>
      </c>
      <c r="K117" s="62">
        <f t="shared" si="15"/>
      </c>
      <c r="L117" s="133">
        <f t="shared" si="27"/>
      </c>
      <c r="M117" s="62">
        <f t="shared" si="21"/>
      </c>
      <c r="N117" s="61">
        <f t="shared" si="29"/>
      </c>
      <c r="O117" s="144">
        <f t="shared" si="22"/>
      </c>
      <c r="P117" s="144"/>
      <c r="Q117" s="144"/>
      <c r="R117" s="66"/>
      <c r="S117" s="66"/>
      <c r="T117" s="66"/>
      <c r="U117" s="66"/>
      <c r="V117" s="66"/>
      <c r="W117" s="66"/>
      <c r="X117" s="66"/>
      <c r="Y117" s="66"/>
      <c r="Z117" s="66"/>
      <c r="AA117" s="17">
        <f t="shared" si="23"/>
      </c>
      <c r="AB117" s="1">
        <f t="shared" si="24"/>
      </c>
      <c r="AC117" s="14" t="e">
        <f t="shared" si="28"/>
        <v>#VALUE!</v>
      </c>
      <c r="AE117" s="10">
        <f t="shared" si="16"/>
        <v>48349</v>
      </c>
      <c r="AF117" s="1"/>
      <c r="AG117" s="1"/>
      <c r="AH117" s="11"/>
      <c r="AI117" s="11"/>
      <c r="AK117" s="16">
        <f t="shared" si="17"/>
        <v>0</v>
      </c>
      <c r="AO117" s="5">
        <f t="shared" si="18"/>
      </c>
      <c r="AS117" s="5"/>
      <c r="AU117" s="1"/>
    </row>
    <row r="118" spans="2:47" ht="15" customHeight="1">
      <c r="B118" s="52"/>
      <c r="C118" s="52"/>
      <c r="D118" s="33"/>
      <c r="E118" s="33"/>
      <c r="F118" s="18">
        <f t="shared" si="19"/>
      </c>
      <c r="G118" s="153">
        <f t="shared" si="20"/>
      </c>
      <c r="H118" s="153"/>
      <c r="I118" s="133">
        <f t="shared" si="25"/>
      </c>
      <c r="J118" s="62">
        <f t="shared" si="26"/>
      </c>
      <c r="K118" s="62">
        <f t="shared" si="15"/>
      </c>
      <c r="L118" s="133">
        <f t="shared" si="27"/>
      </c>
      <c r="M118" s="62">
        <f t="shared" si="21"/>
      </c>
      <c r="N118" s="61">
        <f t="shared" si="29"/>
      </c>
      <c r="O118" s="144">
        <f t="shared" si="22"/>
      </c>
      <c r="P118" s="144"/>
      <c r="Q118" s="144"/>
      <c r="R118" s="66"/>
      <c r="S118" s="66"/>
      <c r="T118" s="66"/>
      <c r="U118" s="66"/>
      <c r="V118" s="66"/>
      <c r="W118" s="66"/>
      <c r="X118" s="66"/>
      <c r="Y118" s="66"/>
      <c r="Z118" s="66"/>
      <c r="AA118" s="17">
        <f t="shared" si="23"/>
      </c>
      <c r="AB118" s="1">
        <f t="shared" si="24"/>
      </c>
      <c r="AC118" s="14" t="e">
        <f t="shared" si="28"/>
        <v>#VALUE!</v>
      </c>
      <c r="AE118" s="10">
        <f t="shared" si="16"/>
        <v>48380</v>
      </c>
      <c r="AF118" s="1"/>
      <c r="AG118" s="1"/>
      <c r="AH118" s="11"/>
      <c r="AI118" s="11"/>
      <c r="AK118" s="16">
        <f t="shared" si="17"/>
        <v>0</v>
      </c>
      <c r="AO118" s="5">
        <f t="shared" si="18"/>
      </c>
      <c r="AS118" s="5"/>
      <c r="AU118" s="1"/>
    </row>
    <row r="119" spans="2:47" ht="15" customHeight="1">
      <c r="B119" s="59"/>
      <c r="C119" s="59"/>
      <c r="D119" s="59"/>
      <c r="E119" s="59"/>
      <c r="F119" s="18">
        <f t="shared" si="19"/>
      </c>
      <c r="G119" s="153">
        <f t="shared" si="20"/>
      </c>
      <c r="H119" s="153"/>
      <c r="I119" s="133">
        <f t="shared" si="25"/>
      </c>
      <c r="J119" s="62">
        <f t="shared" si="26"/>
      </c>
      <c r="K119" s="62">
        <f t="shared" si="15"/>
      </c>
      <c r="L119" s="133">
        <f t="shared" si="27"/>
      </c>
      <c r="M119" s="62">
        <f t="shared" si="21"/>
      </c>
      <c r="N119" s="61">
        <f t="shared" si="29"/>
      </c>
      <c r="O119" s="144">
        <f t="shared" si="22"/>
      </c>
      <c r="P119" s="144"/>
      <c r="Q119" s="144"/>
      <c r="R119" s="66"/>
      <c r="S119" s="66"/>
      <c r="T119" s="66"/>
      <c r="U119" s="66"/>
      <c r="V119" s="66"/>
      <c r="W119" s="66"/>
      <c r="X119" s="66"/>
      <c r="Y119" s="66"/>
      <c r="Z119" s="66"/>
      <c r="AA119" s="17">
        <f t="shared" si="23"/>
      </c>
      <c r="AB119" s="1">
        <f t="shared" si="24"/>
      </c>
      <c r="AC119" s="14" t="e">
        <f t="shared" si="28"/>
        <v>#VALUE!</v>
      </c>
      <c r="AE119" s="10">
        <f t="shared" si="16"/>
        <v>48410</v>
      </c>
      <c r="AF119" s="1"/>
      <c r="AG119" s="1"/>
      <c r="AH119" s="11"/>
      <c r="AI119" s="11"/>
      <c r="AK119" s="16">
        <f t="shared" si="17"/>
        <v>0</v>
      </c>
      <c r="AO119" s="5">
        <f t="shared" si="18"/>
      </c>
      <c r="AS119" s="5"/>
      <c r="AU119" s="1"/>
    </row>
    <row r="120" spans="2:47" ht="15" customHeight="1">
      <c r="B120" s="52"/>
      <c r="C120" s="52"/>
      <c r="D120" s="33"/>
      <c r="E120" s="33"/>
      <c r="F120" s="18">
        <f t="shared" si="19"/>
      </c>
      <c r="G120" s="153">
        <f t="shared" si="20"/>
      </c>
      <c r="H120" s="153"/>
      <c r="I120" s="133">
        <f t="shared" si="25"/>
      </c>
      <c r="J120" s="62">
        <f t="shared" si="26"/>
      </c>
      <c r="K120" s="62">
        <f t="shared" si="15"/>
      </c>
      <c r="L120" s="133">
        <f t="shared" si="27"/>
      </c>
      <c r="M120" s="62">
        <f t="shared" si="21"/>
      </c>
      <c r="N120" s="61">
        <f t="shared" si="29"/>
      </c>
      <c r="O120" s="144">
        <f t="shared" si="22"/>
      </c>
      <c r="P120" s="144"/>
      <c r="Q120" s="144"/>
      <c r="R120" s="66"/>
      <c r="S120" s="66"/>
      <c r="T120" s="66"/>
      <c r="U120" s="66"/>
      <c r="V120" s="66"/>
      <c r="W120" s="66"/>
      <c r="X120" s="66"/>
      <c r="Y120" s="66"/>
      <c r="Z120" s="66"/>
      <c r="AA120" s="17">
        <f t="shared" si="23"/>
      </c>
      <c r="AB120" s="1">
        <f t="shared" si="24"/>
      </c>
      <c r="AC120" s="14" t="e">
        <f t="shared" si="28"/>
        <v>#VALUE!</v>
      </c>
      <c r="AE120" s="10">
        <f t="shared" si="16"/>
        <v>48441</v>
      </c>
      <c r="AF120" s="1"/>
      <c r="AG120" s="1"/>
      <c r="AH120" s="11"/>
      <c r="AI120" s="11"/>
      <c r="AK120" s="16">
        <f t="shared" si="17"/>
        <v>0</v>
      </c>
      <c r="AO120" s="5">
        <f t="shared" si="18"/>
      </c>
      <c r="AS120" s="5"/>
      <c r="AU120" s="1"/>
    </row>
    <row r="121" spans="2:47" ht="15" customHeight="1">
      <c r="B121" s="59"/>
      <c r="C121" s="59"/>
      <c r="D121" s="59"/>
      <c r="E121" s="59"/>
      <c r="F121" s="18">
        <f t="shared" si="19"/>
      </c>
      <c r="G121" s="153">
        <f t="shared" si="20"/>
      </c>
      <c r="H121" s="153"/>
      <c r="I121" s="133">
        <f t="shared" si="25"/>
      </c>
      <c r="J121" s="62">
        <f t="shared" si="26"/>
      </c>
      <c r="K121" s="62">
        <f t="shared" si="15"/>
      </c>
      <c r="L121" s="133">
        <f t="shared" si="27"/>
      </c>
      <c r="M121" s="62">
        <f t="shared" si="21"/>
      </c>
      <c r="N121" s="61">
        <f t="shared" si="29"/>
      </c>
      <c r="O121" s="144">
        <f t="shared" si="22"/>
      </c>
      <c r="P121" s="144"/>
      <c r="Q121" s="144"/>
      <c r="R121" s="66"/>
      <c r="S121" s="66"/>
      <c r="T121" s="66"/>
      <c r="U121" s="66"/>
      <c r="V121" s="66"/>
      <c r="W121" s="66"/>
      <c r="X121" s="66"/>
      <c r="Y121" s="66"/>
      <c r="Z121" s="66"/>
      <c r="AA121" s="17">
        <f t="shared" si="23"/>
      </c>
      <c r="AB121" s="1">
        <f t="shared" si="24"/>
      </c>
      <c r="AC121" s="14" t="e">
        <f t="shared" si="28"/>
        <v>#VALUE!</v>
      </c>
      <c r="AE121" s="10">
        <f t="shared" si="16"/>
        <v>48472</v>
      </c>
      <c r="AF121" s="1"/>
      <c r="AG121" s="1"/>
      <c r="AH121" s="11"/>
      <c r="AI121" s="11"/>
      <c r="AK121" s="16">
        <f t="shared" si="17"/>
        <v>0</v>
      </c>
      <c r="AO121" s="5">
        <f t="shared" si="18"/>
      </c>
      <c r="AS121" s="5"/>
      <c r="AU121" s="1"/>
    </row>
    <row r="122" spans="2:47" ht="15" customHeight="1">
      <c r="B122" s="52"/>
      <c r="C122" s="52"/>
      <c r="D122" s="33"/>
      <c r="E122" s="33"/>
      <c r="F122" s="18">
        <f t="shared" si="19"/>
      </c>
      <c r="G122" s="153">
        <f t="shared" si="20"/>
      </c>
      <c r="H122" s="153"/>
      <c r="I122" s="133">
        <f t="shared" si="25"/>
      </c>
      <c r="J122" s="62">
        <f t="shared" si="26"/>
      </c>
      <c r="K122" s="62">
        <f t="shared" si="15"/>
      </c>
      <c r="L122" s="133">
        <f t="shared" si="27"/>
      </c>
      <c r="M122" s="62">
        <f t="shared" si="21"/>
      </c>
      <c r="N122" s="61">
        <f t="shared" si="29"/>
      </c>
      <c r="O122" s="144">
        <f t="shared" si="22"/>
      </c>
      <c r="P122" s="144"/>
      <c r="Q122" s="144"/>
      <c r="R122" s="66"/>
      <c r="S122" s="66"/>
      <c r="T122" s="66"/>
      <c r="U122" s="66"/>
      <c r="V122" s="66"/>
      <c r="W122" s="66"/>
      <c r="X122" s="66"/>
      <c r="Y122" s="66"/>
      <c r="Z122" s="66"/>
      <c r="AA122" s="17">
        <f t="shared" si="23"/>
      </c>
      <c r="AB122" s="1">
        <f t="shared" si="24"/>
      </c>
      <c r="AC122" s="14" t="e">
        <f t="shared" si="28"/>
        <v>#VALUE!</v>
      </c>
      <c r="AE122" s="10">
        <f t="shared" si="16"/>
        <v>48502</v>
      </c>
      <c r="AF122" s="1"/>
      <c r="AG122" s="1"/>
      <c r="AH122" s="11"/>
      <c r="AI122" s="11"/>
      <c r="AK122" s="16">
        <f t="shared" si="17"/>
        <v>0</v>
      </c>
      <c r="AO122" s="5">
        <f t="shared" si="18"/>
      </c>
      <c r="AS122" s="5"/>
      <c r="AU122" s="1"/>
    </row>
    <row r="123" spans="2:47" ht="15" customHeight="1">
      <c r="B123" s="59"/>
      <c r="C123" s="59"/>
      <c r="D123" s="59"/>
      <c r="E123" s="59"/>
      <c r="F123" s="18">
        <f t="shared" si="19"/>
      </c>
      <c r="G123" s="153">
        <f t="shared" si="20"/>
      </c>
      <c r="H123" s="153"/>
      <c r="I123" s="133">
        <f t="shared" si="25"/>
      </c>
      <c r="J123" s="62">
        <f t="shared" si="26"/>
      </c>
      <c r="K123" s="62">
        <f t="shared" si="15"/>
      </c>
      <c r="L123" s="133">
        <f t="shared" si="27"/>
      </c>
      <c r="M123" s="62">
        <f t="shared" si="21"/>
      </c>
      <c r="N123" s="61">
        <f t="shared" si="29"/>
      </c>
      <c r="O123" s="144">
        <f t="shared" si="22"/>
      </c>
      <c r="P123" s="144"/>
      <c r="Q123" s="144"/>
      <c r="R123" s="66"/>
      <c r="S123" s="66"/>
      <c r="T123" s="66"/>
      <c r="U123" s="66"/>
      <c r="V123" s="66"/>
      <c r="W123" s="66"/>
      <c r="X123" s="66"/>
      <c r="Y123" s="66"/>
      <c r="Z123" s="66"/>
      <c r="AA123" s="17">
        <f t="shared" si="23"/>
      </c>
      <c r="AB123" s="1">
        <f t="shared" si="24"/>
      </c>
      <c r="AC123" s="14" t="e">
        <f t="shared" si="28"/>
        <v>#VALUE!</v>
      </c>
      <c r="AE123" s="10">
        <f t="shared" si="16"/>
        <v>48533</v>
      </c>
      <c r="AF123" s="1"/>
      <c r="AG123" s="1"/>
      <c r="AH123" s="11"/>
      <c r="AI123" s="11"/>
      <c r="AK123" s="16">
        <f t="shared" si="17"/>
        <v>0</v>
      </c>
      <c r="AO123" s="5">
        <f t="shared" si="18"/>
      </c>
      <c r="AS123" s="5"/>
      <c r="AU123" s="1"/>
    </row>
    <row r="124" spans="2:47" ht="15" customHeight="1">
      <c r="B124" s="52"/>
      <c r="C124" s="52"/>
      <c r="D124" s="33"/>
      <c r="E124" s="33"/>
      <c r="F124" s="18">
        <f t="shared" si="19"/>
      </c>
      <c r="G124" s="153">
        <f t="shared" si="20"/>
      </c>
      <c r="H124" s="153"/>
      <c r="I124" s="133">
        <f t="shared" si="25"/>
      </c>
      <c r="J124" s="62">
        <f t="shared" si="26"/>
      </c>
      <c r="K124" s="62">
        <f t="shared" si="15"/>
      </c>
      <c r="L124" s="133">
        <f t="shared" si="27"/>
      </c>
      <c r="M124" s="62">
        <f t="shared" si="21"/>
      </c>
      <c r="N124" s="61">
        <f t="shared" si="29"/>
      </c>
      <c r="O124" s="144">
        <f t="shared" si="22"/>
      </c>
      <c r="P124" s="144"/>
      <c r="Q124" s="144"/>
      <c r="R124" s="66"/>
      <c r="S124" s="66"/>
      <c r="T124" s="66"/>
      <c r="U124" s="66"/>
      <c r="V124" s="66"/>
      <c r="W124" s="66"/>
      <c r="X124" s="66"/>
      <c r="Y124" s="66"/>
      <c r="Z124" s="66"/>
      <c r="AA124" s="17">
        <f t="shared" si="23"/>
      </c>
      <c r="AB124" s="1">
        <f t="shared" si="24"/>
      </c>
      <c r="AC124" s="14" t="e">
        <f t="shared" si="28"/>
        <v>#VALUE!</v>
      </c>
      <c r="AE124" s="10">
        <f t="shared" si="16"/>
        <v>48563</v>
      </c>
      <c r="AF124" s="1"/>
      <c r="AG124" s="1"/>
      <c r="AH124" s="11"/>
      <c r="AI124" s="11"/>
      <c r="AK124" s="16">
        <f t="shared" si="17"/>
        <v>0</v>
      </c>
      <c r="AO124" s="5">
        <f t="shared" si="18"/>
      </c>
      <c r="AS124" s="5"/>
      <c r="AU124" s="1"/>
    </row>
    <row r="125" spans="2:47" ht="15" customHeight="1">
      <c r="B125" s="59"/>
      <c r="C125" s="59"/>
      <c r="D125" s="59"/>
      <c r="E125" s="59"/>
      <c r="F125" s="18">
        <f t="shared" si="19"/>
      </c>
      <c r="G125" s="153">
        <f t="shared" si="20"/>
      </c>
      <c r="H125" s="153"/>
      <c r="I125" s="133">
        <f t="shared" si="25"/>
      </c>
      <c r="J125" s="62">
        <f t="shared" si="26"/>
      </c>
      <c r="K125" s="62">
        <f t="shared" si="15"/>
      </c>
      <c r="L125" s="133">
        <f t="shared" si="27"/>
      </c>
      <c r="M125" s="62">
        <f t="shared" si="21"/>
      </c>
      <c r="N125" s="61">
        <f t="shared" si="29"/>
      </c>
      <c r="O125" s="144">
        <f t="shared" si="22"/>
      </c>
      <c r="P125" s="144"/>
      <c r="Q125" s="144"/>
      <c r="R125" s="66"/>
      <c r="S125" s="66"/>
      <c r="T125" s="66"/>
      <c r="U125" s="66"/>
      <c r="V125" s="66"/>
      <c r="W125" s="66"/>
      <c r="X125" s="66"/>
      <c r="Y125" s="66"/>
      <c r="Z125" s="66"/>
      <c r="AA125" s="17">
        <f t="shared" si="23"/>
      </c>
      <c r="AB125" s="1">
        <f t="shared" si="24"/>
      </c>
      <c r="AC125" s="14" t="e">
        <f t="shared" si="28"/>
        <v>#VALUE!</v>
      </c>
      <c r="AE125" s="10">
        <f t="shared" si="16"/>
        <v>48594</v>
      </c>
      <c r="AF125" s="1"/>
      <c r="AG125" s="1"/>
      <c r="AH125" s="11"/>
      <c r="AI125" s="11"/>
      <c r="AK125" s="16">
        <f t="shared" si="17"/>
        <v>0</v>
      </c>
      <c r="AO125" s="5">
        <f t="shared" si="18"/>
      </c>
      <c r="AS125" s="5"/>
      <c r="AU125" s="1"/>
    </row>
    <row r="126" spans="2:47" ht="15" customHeight="1">
      <c r="B126" s="52"/>
      <c r="C126" s="52"/>
      <c r="D126" s="33"/>
      <c r="E126" s="33"/>
      <c r="F126" s="18">
        <f t="shared" si="19"/>
      </c>
      <c r="G126" s="153">
        <f t="shared" si="20"/>
      </c>
      <c r="H126" s="153"/>
      <c r="I126" s="133">
        <f t="shared" si="25"/>
      </c>
      <c r="J126" s="62">
        <f t="shared" si="26"/>
      </c>
      <c r="K126" s="62">
        <f t="shared" si="15"/>
      </c>
      <c r="L126" s="133">
        <f t="shared" si="27"/>
      </c>
      <c r="M126" s="62">
        <f t="shared" si="21"/>
      </c>
      <c r="N126" s="61">
        <f t="shared" si="29"/>
      </c>
      <c r="O126" s="144">
        <f t="shared" si="22"/>
      </c>
      <c r="P126" s="144"/>
      <c r="Q126" s="144"/>
      <c r="R126" s="66"/>
      <c r="S126" s="66"/>
      <c r="T126" s="66"/>
      <c r="U126" s="66"/>
      <c r="V126" s="66"/>
      <c r="W126" s="66"/>
      <c r="X126" s="66"/>
      <c r="Y126" s="66"/>
      <c r="Z126" s="66"/>
      <c r="AA126" s="17">
        <f t="shared" si="23"/>
      </c>
      <c r="AB126" s="1">
        <f t="shared" si="24"/>
      </c>
      <c r="AC126" s="14" t="e">
        <f t="shared" si="28"/>
        <v>#VALUE!</v>
      </c>
      <c r="AE126" s="10">
        <f t="shared" si="16"/>
        <v>48625</v>
      </c>
      <c r="AF126" s="1"/>
      <c r="AG126" s="1"/>
      <c r="AH126" s="11"/>
      <c r="AI126" s="11"/>
      <c r="AK126" s="16">
        <f t="shared" si="17"/>
        <v>0</v>
      </c>
      <c r="AO126" s="5">
        <f t="shared" si="18"/>
      </c>
      <c r="AS126" s="5"/>
      <c r="AU126" s="1"/>
    </row>
    <row r="127" spans="2:47" ht="15" customHeight="1">
      <c r="B127" s="59"/>
      <c r="C127" s="59"/>
      <c r="D127" s="59"/>
      <c r="E127" s="59"/>
      <c r="F127" s="18">
        <f t="shared" si="19"/>
      </c>
      <c r="G127" s="153">
        <f t="shared" si="20"/>
      </c>
      <c r="H127" s="153"/>
      <c r="I127" s="133">
        <f t="shared" si="25"/>
      </c>
      <c r="J127" s="62">
        <f t="shared" si="26"/>
      </c>
      <c r="K127" s="62">
        <f t="shared" si="15"/>
      </c>
      <c r="L127" s="133">
        <f t="shared" si="27"/>
      </c>
      <c r="M127" s="62">
        <f t="shared" si="21"/>
      </c>
      <c r="N127" s="61">
        <f t="shared" si="29"/>
      </c>
      <c r="O127" s="144">
        <f t="shared" si="22"/>
      </c>
      <c r="P127" s="144"/>
      <c r="Q127" s="144"/>
      <c r="R127" s="66"/>
      <c r="S127" s="66"/>
      <c r="T127" s="66"/>
      <c r="U127" s="66"/>
      <c r="V127" s="66"/>
      <c r="W127" s="66"/>
      <c r="X127" s="66"/>
      <c r="Y127" s="66"/>
      <c r="Z127" s="66"/>
      <c r="AA127" s="17">
        <f t="shared" si="23"/>
      </c>
      <c r="AB127" s="1">
        <f t="shared" si="24"/>
      </c>
      <c r="AC127" s="14" t="e">
        <f t="shared" si="28"/>
        <v>#VALUE!</v>
      </c>
      <c r="AE127" s="10">
        <f t="shared" si="16"/>
        <v>48653</v>
      </c>
      <c r="AF127" s="1"/>
      <c r="AG127" s="1"/>
      <c r="AH127" s="11"/>
      <c r="AI127" s="11"/>
      <c r="AK127" s="16">
        <f t="shared" si="17"/>
        <v>0</v>
      </c>
      <c r="AO127" s="5">
        <f t="shared" si="18"/>
      </c>
      <c r="AS127" s="5"/>
      <c r="AU127" s="1"/>
    </row>
    <row r="128" spans="2:47" ht="15" customHeight="1">
      <c r="B128" s="52"/>
      <c r="C128" s="52"/>
      <c r="D128" s="33"/>
      <c r="E128" s="33"/>
      <c r="F128" s="18">
        <f t="shared" si="19"/>
      </c>
      <c r="G128" s="153">
        <f t="shared" si="20"/>
      </c>
      <c r="H128" s="153"/>
      <c r="I128" s="133">
        <f t="shared" si="25"/>
      </c>
      <c r="J128" s="62">
        <f t="shared" si="26"/>
      </c>
      <c r="K128" s="62">
        <f t="shared" si="15"/>
      </c>
      <c r="L128" s="133">
        <f t="shared" si="27"/>
      </c>
      <c r="M128" s="62">
        <f t="shared" si="21"/>
      </c>
      <c r="N128" s="61">
        <f t="shared" si="29"/>
      </c>
      <c r="O128" s="144">
        <f t="shared" si="22"/>
      </c>
      <c r="P128" s="144"/>
      <c r="Q128" s="144"/>
      <c r="R128" s="66"/>
      <c r="S128" s="66"/>
      <c r="T128" s="66"/>
      <c r="U128" s="66"/>
      <c r="V128" s="66"/>
      <c r="W128" s="66"/>
      <c r="X128" s="66"/>
      <c r="Y128" s="66"/>
      <c r="Z128" s="66"/>
      <c r="AA128" s="17">
        <f t="shared" si="23"/>
      </c>
      <c r="AB128" s="1">
        <f t="shared" si="24"/>
      </c>
      <c r="AC128" s="14" t="e">
        <f t="shared" si="28"/>
        <v>#VALUE!</v>
      </c>
      <c r="AE128" s="10">
        <f t="shared" si="16"/>
        <v>48684</v>
      </c>
      <c r="AF128" s="1"/>
      <c r="AG128" s="1"/>
      <c r="AH128" s="11"/>
      <c r="AI128" s="11"/>
      <c r="AK128" s="16">
        <f t="shared" si="17"/>
        <v>0</v>
      </c>
      <c r="AO128" s="5">
        <f t="shared" si="18"/>
      </c>
      <c r="AS128" s="5"/>
      <c r="AU128" s="1"/>
    </row>
    <row r="129" spans="2:47" ht="15" customHeight="1">
      <c r="B129" s="59"/>
      <c r="C129" s="59"/>
      <c r="D129" s="59"/>
      <c r="E129" s="59"/>
      <c r="F129" s="18">
        <f t="shared" si="19"/>
      </c>
      <c r="G129" s="153">
        <f t="shared" si="20"/>
      </c>
      <c r="H129" s="153"/>
      <c r="I129" s="133">
        <f t="shared" si="25"/>
      </c>
      <c r="J129" s="62">
        <f t="shared" si="26"/>
      </c>
      <c r="K129" s="62">
        <f t="shared" si="15"/>
      </c>
      <c r="L129" s="133">
        <f t="shared" si="27"/>
      </c>
      <c r="M129" s="62">
        <f t="shared" si="21"/>
      </c>
      <c r="N129" s="61">
        <f t="shared" si="29"/>
      </c>
      <c r="O129" s="144">
        <f t="shared" si="22"/>
      </c>
      <c r="P129" s="144"/>
      <c r="Q129" s="144"/>
      <c r="R129" s="66"/>
      <c r="S129" s="66"/>
      <c r="T129" s="66"/>
      <c r="U129" s="66"/>
      <c r="V129" s="66"/>
      <c r="W129" s="66"/>
      <c r="X129" s="66"/>
      <c r="Y129" s="66"/>
      <c r="Z129" s="66"/>
      <c r="AA129" s="17">
        <f t="shared" si="23"/>
      </c>
      <c r="AB129" s="1">
        <f t="shared" si="24"/>
      </c>
      <c r="AC129" s="14" t="e">
        <f t="shared" si="28"/>
        <v>#VALUE!</v>
      </c>
      <c r="AE129" s="10">
        <f t="shared" si="16"/>
        <v>48714</v>
      </c>
      <c r="AF129" s="1"/>
      <c r="AG129" s="1"/>
      <c r="AH129" s="11"/>
      <c r="AI129" s="11"/>
      <c r="AK129" s="16">
        <f t="shared" si="17"/>
        <v>0</v>
      </c>
      <c r="AO129" s="5">
        <f t="shared" si="18"/>
      </c>
      <c r="AS129" s="5"/>
      <c r="AU129" s="1"/>
    </row>
    <row r="130" spans="2:47" ht="15" customHeight="1">
      <c r="B130" s="52"/>
      <c r="C130" s="52"/>
      <c r="D130" s="33"/>
      <c r="E130" s="33"/>
      <c r="F130" s="18">
        <f t="shared" si="19"/>
      </c>
      <c r="G130" s="153">
        <f t="shared" si="20"/>
      </c>
      <c r="H130" s="153"/>
      <c r="I130" s="133">
        <f t="shared" si="25"/>
      </c>
      <c r="J130" s="62">
        <f t="shared" si="26"/>
      </c>
      <c r="K130" s="62">
        <f t="shared" si="15"/>
      </c>
      <c r="L130" s="133">
        <f t="shared" si="27"/>
      </c>
      <c r="M130" s="62">
        <f t="shared" si="21"/>
      </c>
      <c r="N130" s="61">
        <f t="shared" si="29"/>
      </c>
      <c r="O130" s="144">
        <f t="shared" si="22"/>
      </c>
      <c r="P130" s="144"/>
      <c r="Q130" s="144"/>
      <c r="R130" s="66"/>
      <c r="S130" s="66"/>
      <c r="T130" s="66"/>
      <c r="U130" s="66"/>
      <c r="V130" s="66"/>
      <c r="W130" s="66"/>
      <c r="X130" s="66"/>
      <c r="Y130" s="66"/>
      <c r="Z130" s="66"/>
      <c r="AA130" s="17">
        <f t="shared" si="23"/>
      </c>
      <c r="AB130" s="1">
        <f t="shared" si="24"/>
      </c>
      <c r="AC130" s="14" t="e">
        <f t="shared" si="28"/>
        <v>#VALUE!</v>
      </c>
      <c r="AE130" s="10">
        <f t="shared" si="16"/>
        <v>48745</v>
      </c>
      <c r="AF130" s="1"/>
      <c r="AG130" s="1"/>
      <c r="AH130" s="11"/>
      <c r="AI130" s="11"/>
      <c r="AK130" s="16">
        <f t="shared" si="17"/>
        <v>0</v>
      </c>
      <c r="AO130" s="5">
        <f t="shared" si="18"/>
      </c>
      <c r="AS130" s="5"/>
      <c r="AU130" s="1"/>
    </row>
    <row r="131" spans="2:47" ht="15" customHeight="1">
      <c r="B131" s="59"/>
      <c r="C131" s="59"/>
      <c r="D131" s="59"/>
      <c r="E131" s="59"/>
      <c r="F131" s="18">
        <f t="shared" si="19"/>
      </c>
      <c r="G131" s="153">
        <f t="shared" si="20"/>
      </c>
      <c r="H131" s="153"/>
      <c r="I131" s="133">
        <f t="shared" si="25"/>
      </c>
      <c r="J131" s="62">
        <f t="shared" si="26"/>
      </c>
      <c r="K131" s="62">
        <f t="shared" si="15"/>
      </c>
      <c r="L131" s="133">
        <f t="shared" si="27"/>
      </c>
      <c r="M131" s="62">
        <f t="shared" si="21"/>
      </c>
      <c r="N131" s="61">
        <f t="shared" si="29"/>
      </c>
      <c r="O131" s="144">
        <f t="shared" si="22"/>
      </c>
      <c r="P131" s="144"/>
      <c r="Q131" s="144"/>
      <c r="R131" s="66"/>
      <c r="S131" s="66"/>
      <c r="T131" s="66"/>
      <c r="U131" s="66"/>
      <c r="V131" s="66"/>
      <c r="W131" s="66"/>
      <c r="X131" s="66"/>
      <c r="Y131" s="66"/>
      <c r="Z131" s="66"/>
      <c r="AA131" s="17">
        <f t="shared" si="23"/>
      </c>
      <c r="AB131" s="1">
        <f t="shared" si="24"/>
      </c>
      <c r="AC131" s="14" t="e">
        <f t="shared" si="28"/>
        <v>#VALUE!</v>
      </c>
      <c r="AE131" s="10">
        <f t="shared" si="16"/>
        <v>48775</v>
      </c>
      <c r="AF131" s="1"/>
      <c r="AG131" s="1"/>
      <c r="AH131" s="11"/>
      <c r="AI131" s="11"/>
      <c r="AK131" s="16">
        <f t="shared" si="17"/>
        <v>0</v>
      </c>
      <c r="AO131" s="5">
        <f t="shared" si="18"/>
      </c>
      <c r="AS131" s="5"/>
      <c r="AU131" s="1"/>
    </row>
    <row r="132" spans="2:47" ht="15" customHeight="1">
      <c r="B132" s="52"/>
      <c r="C132" s="52"/>
      <c r="D132" s="33"/>
      <c r="E132" s="33"/>
      <c r="F132" s="18">
        <f t="shared" si="19"/>
      </c>
      <c r="G132" s="153">
        <f t="shared" si="20"/>
      </c>
      <c r="H132" s="153"/>
      <c r="I132" s="133">
        <f t="shared" si="25"/>
      </c>
      <c r="J132" s="62">
        <f t="shared" si="26"/>
      </c>
      <c r="K132" s="62">
        <f t="shared" si="15"/>
      </c>
      <c r="L132" s="133">
        <f t="shared" si="27"/>
      </c>
      <c r="M132" s="62">
        <f t="shared" si="21"/>
      </c>
      <c r="N132" s="61">
        <f t="shared" si="29"/>
      </c>
      <c r="O132" s="144">
        <f t="shared" si="22"/>
      </c>
      <c r="P132" s="144"/>
      <c r="Q132" s="144"/>
      <c r="R132" s="66"/>
      <c r="S132" s="66"/>
      <c r="T132" s="66"/>
      <c r="U132" s="66"/>
      <c r="V132" s="66"/>
      <c r="W132" s="66"/>
      <c r="X132" s="66"/>
      <c r="Y132" s="66"/>
      <c r="Z132" s="66"/>
      <c r="AA132" s="17">
        <f t="shared" si="23"/>
      </c>
      <c r="AB132" s="1">
        <f t="shared" si="24"/>
      </c>
      <c r="AC132" s="14" t="e">
        <f t="shared" si="28"/>
        <v>#VALUE!</v>
      </c>
      <c r="AE132" s="10">
        <f t="shared" si="16"/>
        <v>48806</v>
      </c>
      <c r="AF132" s="1"/>
      <c r="AG132" s="1"/>
      <c r="AH132" s="11"/>
      <c r="AI132" s="11"/>
      <c r="AK132" s="16">
        <f t="shared" si="17"/>
        <v>0</v>
      </c>
      <c r="AO132" s="5">
        <f t="shared" si="18"/>
      </c>
      <c r="AS132" s="5"/>
      <c r="AU132" s="1"/>
    </row>
    <row r="133" spans="2:47" ht="15" customHeight="1">
      <c r="B133" s="59"/>
      <c r="C133" s="59"/>
      <c r="D133" s="59"/>
      <c r="E133" s="59"/>
      <c r="F133" s="18">
        <f t="shared" si="19"/>
      </c>
      <c r="G133" s="153">
        <f t="shared" si="20"/>
      </c>
      <c r="H133" s="153"/>
      <c r="I133" s="133">
        <f t="shared" si="25"/>
      </c>
      <c r="J133" s="62">
        <f t="shared" si="26"/>
      </c>
      <c r="K133" s="62">
        <f t="shared" si="15"/>
      </c>
      <c r="L133" s="133">
        <f t="shared" si="27"/>
      </c>
      <c r="M133" s="62">
        <f t="shared" si="21"/>
      </c>
      <c r="N133" s="61">
        <f t="shared" si="29"/>
      </c>
      <c r="O133" s="144">
        <f t="shared" si="22"/>
      </c>
      <c r="P133" s="144"/>
      <c r="Q133" s="144"/>
      <c r="R133" s="66"/>
      <c r="S133" s="66"/>
      <c r="T133" s="66"/>
      <c r="U133" s="66"/>
      <c r="V133" s="66"/>
      <c r="W133" s="66"/>
      <c r="X133" s="66"/>
      <c r="Y133" s="66"/>
      <c r="Z133" s="66"/>
      <c r="AA133" s="17">
        <f t="shared" si="23"/>
      </c>
      <c r="AB133" s="1">
        <f t="shared" si="24"/>
      </c>
      <c r="AC133" s="14" t="e">
        <f t="shared" si="28"/>
        <v>#VALUE!</v>
      </c>
      <c r="AE133" s="10">
        <f t="shared" si="16"/>
        <v>48837</v>
      </c>
      <c r="AF133" s="1"/>
      <c r="AG133" s="1"/>
      <c r="AH133" s="11"/>
      <c r="AI133" s="11"/>
      <c r="AK133" s="16">
        <f t="shared" si="17"/>
        <v>0</v>
      </c>
      <c r="AO133" s="5">
        <f t="shared" si="18"/>
      </c>
      <c r="AS133" s="5"/>
      <c r="AU133" s="1"/>
    </row>
    <row r="134" spans="2:47" ht="15" customHeight="1">
      <c r="B134" s="52"/>
      <c r="C134" s="52"/>
      <c r="D134" s="33"/>
      <c r="E134" s="33"/>
      <c r="F134" s="18">
        <f t="shared" si="19"/>
      </c>
      <c r="G134" s="153">
        <f t="shared" si="20"/>
      </c>
      <c r="H134" s="153"/>
      <c r="I134" s="133">
        <f t="shared" si="25"/>
      </c>
      <c r="J134" s="62">
        <f t="shared" si="26"/>
      </c>
      <c r="K134" s="62">
        <f t="shared" si="15"/>
      </c>
      <c r="L134" s="133">
        <f t="shared" si="27"/>
      </c>
      <c r="M134" s="62">
        <f t="shared" si="21"/>
      </c>
      <c r="N134" s="61">
        <f t="shared" si="29"/>
      </c>
      <c r="O134" s="144">
        <f t="shared" si="22"/>
      </c>
      <c r="P134" s="144"/>
      <c r="Q134" s="144"/>
      <c r="R134" s="66"/>
      <c r="S134" s="66"/>
      <c r="T134" s="66"/>
      <c r="U134" s="66"/>
      <c r="V134" s="66"/>
      <c r="W134" s="66"/>
      <c r="X134" s="66"/>
      <c r="Y134" s="66"/>
      <c r="Z134" s="66"/>
      <c r="AA134" s="17">
        <f t="shared" si="23"/>
      </c>
      <c r="AB134" s="1">
        <f t="shared" si="24"/>
      </c>
      <c r="AC134" s="14" t="e">
        <f t="shared" si="28"/>
        <v>#VALUE!</v>
      </c>
      <c r="AE134" s="10">
        <f t="shared" si="16"/>
        <v>48867</v>
      </c>
      <c r="AF134" s="1"/>
      <c r="AG134" s="1"/>
      <c r="AH134" s="11"/>
      <c r="AI134" s="11"/>
      <c r="AK134" s="16">
        <f t="shared" si="17"/>
        <v>0</v>
      </c>
      <c r="AO134" s="5">
        <f t="shared" si="18"/>
      </c>
      <c r="AS134" s="5"/>
      <c r="AU134" s="1"/>
    </row>
    <row r="135" spans="2:47" ht="15" customHeight="1">
      <c r="B135" s="59"/>
      <c r="C135" s="59"/>
      <c r="D135" s="59"/>
      <c r="E135" s="59"/>
      <c r="F135" s="18">
        <f t="shared" si="19"/>
      </c>
      <c r="G135" s="153">
        <f t="shared" si="20"/>
      </c>
      <c r="H135" s="153"/>
      <c r="I135" s="133">
        <f t="shared" si="25"/>
      </c>
      <c r="J135" s="62">
        <f t="shared" si="26"/>
      </c>
      <c r="K135" s="62">
        <f t="shared" si="15"/>
      </c>
      <c r="L135" s="133">
        <f t="shared" si="27"/>
      </c>
      <c r="M135" s="62">
        <f t="shared" si="21"/>
      </c>
      <c r="N135" s="61">
        <f t="shared" si="29"/>
      </c>
      <c r="O135" s="144">
        <f t="shared" si="22"/>
      </c>
      <c r="P135" s="144"/>
      <c r="Q135" s="144"/>
      <c r="R135" s="66"/>
      <c r="S135" s="66"/>
      <c r="T135" s="66"/>
      <c r="U135" s="66"/>
      <c r="V135" s="66"/>
      <c r="W135" s="66"/>
      <c r="X135" s="66"/>
      <c r="Y135" s="66"/>
      <c r="Z135" s="66"/>
      <c r="AA135" s="17">
        <f t="shared" si="23"/>
      </c>
      <c r="AB135" s="1">
        <f t="shared" si="24"/>
      </c>
      <c r="AC135" s="14" t="e">
        <f t="shared" si="28"/>
        <v>#VALUE!</v>
      </c>
      <c r="AE135" s="10">
        <f t="shared" si="16"/>
        <v>48898</v>
      </c>
      <c r="AF135" s="1"/>
      <c r="AG135" s="1"/>
      <c r="AH135" s="11"/>
      <c r="AI135" s="11"/>
      <c r="AK135" s="16">
        <f t="shared" si="17"/>
        <v>0</v>
      </c>
      <c r="AO135" s="5">
        <f t="shared" si="18"/>
      </c>
      <c r="AS135" s="5"/>
      <c r="AU135" s="1"/>
    </row>
    <row r="136" spans="2:47" ht="15" customHeight="1">
      <c r="B136" s="52"/>
      <c r="C136" s="52"/>
      <c r="D136" s="33"/>
      <c r="E136" s="33"/>
      <c r="F136" s="18">
        <f t="shared" si="19"/>
      </c>
      <c r="G136" s="153">
        <f t="shared" si="20"/>
      </c>
      <c r="H136" s="153"/>
      <c r="I136" s="133">
        <f t="shared" si="25"/>
      </c>
      <c r="J136" s="62">
        <f t="shared" si="26"/>
      </c>
      <c r="K136" s="62">
        <f t="shared" si="15"/>
      </c>
      <c r="L136" s="133">
        <f t="shared" si="27"/>
      </c>
      <c r="M136" s="62">
        <f t="shared" si="21"/>
      </c>
      <c r="N136" s="61">
        <f t="shared" si="29"/>
      </c>
      <c r="O136" s="144">
        <f t="shared" si="22"/>
      </c>
      <c r="P136" s="144"/>
      <c r="Q136" s="144"/>
      <c r="R136" s="66"/>
      <c r="S136" s="66"/>
      <c r="T136" s="66"/>
      <c r="U136" s="66"/>
      <c r="V136" s="66"/>
      <c r="W136" s="66"/>
      <c r="X136" s="66"/>
      <c r="Y136" s="66"/>
      <c r="Z136" s="66"/>
      <c r="AA136" s="17">
        <f t="shared" si="23"/>
      </c>
      <c r="AB136" s="1">
        <f t="shared" si="24"/>
      </c>
      <c r="AC136" s="14" t="e">
        <f t="shared" si="28"/>
        <v>#VALUE!</v>
      </c>
      <c r="AE136" s="10">
        <f t="shared" si="16"/>
        <v>48928</v>
      </c>
      <c r="AF136" s="1"/>
      <c r="AG136" s="1"/>
      <c r="AH136" s="11"/>
      <c r="AI136" s="11"/>
      <c r="AK136" s="16">
        <f t="shared" si="17"/>
        <v>0</v>
      </c>
      <c r="AO136" s="5">
        <f t="shared" si="18"/>
      </c>
      <c r="AS136" s="5"/>
      <c r="AU136" s="1"/>
    </row>
    <row r="137" spans="2:47" ht="15" customHeight="1">
      <c r="B137" s="59"/>
      <c r="C137" s="59"/>
      <c r="D137" s="59"/>
      <c r="E137" s="59"/>
      <c r="F137" s="18">
        <f t="shared" si="19"/>
      </c>
      <c r="G137" s="153">
        <f t="shared" si="20"/>
      </c>
      <c r="H137" s="153"/>
      <c r="I137" s="133">
        <f t="shared" si="25"/>
      </c>
      <c r="J137" s="62">
        <f t="shared" si="26"/>
      </c>
      <c r="K137" s="62">
        <f t="shared" si="15"/>
      </c>
      <c r="L137" s="133">
        <f t="shared" si="27"/>
      </c>
      <c r="M137" s="62">
        <f t="shared" si="21"/>
      </c>
      <c r="N137" s="61">
        <f t="shared" si="29"/>
      </c>
      <c r="O137" s="144">
        <f t="shared" si="22"/>
      </c>
      <c r="P137" s="144"/>
      <c r="Q137" s="144"/>
      <c r="R137" s="66"/>
      <c r="S137" s="66"/>
      <c r="T137" s="66"/>
      <c r="U137" s="66"/>
      <c r="V137" s="66"/>
      <c r="W137" s="66"/>
      <c r="X137" s="66"/>
      <c r="Y137" s="66"/>
      <c r="Z137" s="66"/>
      <c r="AA137" s="17">
        <f t="shared" si="23"/>
      </c>
      <c r="AB137" s="1">
        <f t="shared" si="24"/>
      </c>
      <c r="AC137" s="14" t="e">
        <f t="shared" si="28"/>
        <v>#VALUE!</v>
      </c>
      <c r="AE137" s="10">
        <f t="shared" si="16"/>
        <v>48959</v>
      </c>
      <c r="AF137" s="1"/>
      <c r="AG137" s="1"/>
      <c r="AH137" s="11"/>
      <c r="AI137" s="11"/>
      <c r="AK137" s="16">
        <f t="shared" si="17"/>
        <v>0</v>
      </c>
      <c r="AO137" s="5">
        <f t="shared" si="18"/>
      </c>
      <c r="AS137" s="5"/>
      <c r="AU137" s="1"/>
    </row>
    <row r="138" spans="2:47" ht="15" customHeight="1">
      <c r="B138" s="52"/>
      <c r="C138" s="52"/>
      <c r="D138" s="33"/>
      <c r="E138" s="33"/>
      <c r="F138" s="18">
        <f t="shared" si="19"/>
      </c>
      <c r="G138" s="153">
        <f t="shared" si="20"/>
      </c>
      <c r="H138" s="153"/>
      <c r="I138" s="133">
        <f t="shared" si="25"/>
      </c>
      <c r="J138" s="62">
        <f t="shared" si="26"/>
      </c>
      <c r="K138" s="62">
        <f t="shared" si="15"/>
      </c>
      <c r="L138" s="133">
        <f t="shared" si="27"/>
      </c>
      <c r="M138" s="62">
        <f t="shared" si="21"/>
      </c>
      <c r="N138" s="61">
        <f t="shared" si="29"/>
      </c>
      <c r="O138" s="144">
        <f t="shared" si="22"/>
      </c>
      <c r="P138" s="144"/>
      <c r="Q138" s="144"/>
      <c r="R138" s="66"/>
      <c r="S138" s="66"/>
      <c r="T138" s="66"/>
      <c r="U138" s="66"/>
      <c r="V138" s="66"/>
      <c r="W138" s="66"/>
      <c r="X138" s="66"/>
      <c r="Y138" s="66"/>
      <c r="Z138" s="66"/>
      <c r="AA138" s="17">
        <f t="shared" si="23"/>
      </c>
      <c r="AB138" s="1">
        <f t="shared" si="24"/>
      </c>
      <c r="AC138" s="14" t="e">
        <f t="shared" si="28"/>
        <v>#VALUE!</v>
      </c>
      <c r="AE138" s="10">
        <f t="shared" si="16"/>
        <v>48990</v>
      </c>
      <c r="AF138" s="1"/>
      <c r="AG138" s="1"/>
      <c r="AH138" s="11"/>
      <c r="AI138" s="11"/>
      <c r="AK138" s="16">
        <f t="shared" si="17"/>
        <v>0</v>
      </c>
      <c r="AO138" s="5">
        <f t="shared" si="18"/>
      </c>
      <c r="AS138" s="5"/>
      <c r="AU138" s="1"/>
    </row>
    <row r="139" spans="2:47" ht="15" customHeight="1">
      <c r="B139" s="59"/>
      <c r="C139" s="59"/>
      <c r="D139" s="59"/>
      <c r="E139" s="59"/>
      <c r="F139" s="18">
        <f t="shared" si="19"/>
      </c>
      <c r="G139" s="153">
        <f t="shared" si="20"/>
      </c>
      <c r="H139" s="153"/>
      <c r="I139" s="133">
        <f t="shared" si="25"/>
      </c>
      <c r="J139" s="62">
        <f t="shared" si="26"/>
      </c>
      <c r="K139" s="62">
        <f t="shared" si="15"/>
      </c>
      <c r="L139" s="133">
        <f t="shared" si="27"/>
      </c>
      <c r="M139" s="62">
        <f t="shared" si="21"/>
      </c>
      <c r="N139" s="61">
        <f t="shared" si="29"/>
      </c>
      <c r="O139" s="144">
        <f t="shared" si="22"/>
      </c>
      <c r="P139" s="144"/>
      <c r="Q139" s="144"/>
      <c r="R139" s="66"/>
      <c r="S139" s="66"/>
      <c r="T139" s="66"/>
      <c r="U139" s="66"/>
      <c r="V139" s="66"/>
      <c r="W139" s="66"/>
      <c r="X139" s="66"/>
      <c r="Y139" s="66"/>
      <c r="Z139" s="66"/>
      <c r="AA139" s="17">
        <f t="shared" si="23"/>
      </c>
      <c r="AB139" s="1">
        <f t="shared" si="24"/>
      </c>
      <c r="AC139" s="14" t="e">
        <f t="shared" si="28"/>
        <v>#VALUE!</v>
      </c>
      <c r="AE139" s="10">
        <f t="shared" si="16"/>
        <v>49018</v>
      </c>
      <c r="AF139" s="1"/>
      <c r="AG139" s="1"/>
      <c r="AH139" s="11"/>
      <c r="AI139" s="11"/>
      <c r="AK139" s="16">
        <f t="shared" si="17"/>
        <v>0</v>
      </c>
      <c r="AO139" s="5">
        <f t="shared" si="18"/>
      </c>
      <c r="AS139" s="5"/>
      <c r="AU139" s="1"/>
    </row>
    <row r="140" spans="2:47" ht="15" customHeight="1">
      <c r="B140" s="52"/>
      <c r="C140" s="52"/>
      <c r="D140" s="33"/>
      <c r="E140" s="33"/>
      <c r="F140" s="18">
        <f t="shared" si="19"/>
      </c>
      <c r="G140" s="153">
        <f t="shared" si="20"/>
      </c>
      <c r="H140" s="153"/>
      <c r="I140" s="133">
        <f t="shared" si="25"/>
      </c>
      <c r="J140" s="62">
        <f t="shared" si="26"/>
      </c>
      <c r="K140" s="62">
        <f t="shared" si="15"/>
      </c>
      <c r="L140" s="133">
        <f t="shared" si="27"/>
      </c>
      <c r="M140" s="62">
        <f t="shared" si="21"/>
      </c>
      <c r="N140" s="61">
        <f t="shared" si="29"/>
      </c>
      <c r="O140" s="144">
        <f t="shared" si="22"/>
      </c>
      <c r="P140" s="144"/>
      <c r="Q140" s="144"/>
      <c r="R140" s="66"/>
      <c r="S140" s="66"/>
      <c r="T140" s="66"/>
      <c r="U140" s="66"/>
      <c r="V140" s="66"/>
      <c r="W140" s="66"/>
      <c r="X140" s="66"/>
      <c r="Y140" s="66"/>
      <c r="Z140" s="66"/>
      <c r="AA140" s="17">
        <f t="shared" si="23"/>
      </c>
      <c r="AB140" s="1">
        <f t="shared" si="24"/>
      </c>
      <c r="AC140" s="14" t="e">
        <f t="shared" si="28"/>
        <v>#VALUE!</v>
      </c>
      <c r="AE140" s="10">
        <f t="shared" si="16"/>
        <v>49049</v>
      </c>
      <c r="AF140" s="1"/>
      <c r="AG140" s="1"/>
      <c r="AH140" s="11"/>
      <c r="AI140" s="11"/>
      <c r="AK140" s="16">
        <f t="shared" si="17"/>
        <v>0</v>
      </c>
      <c r="AO140" s="5">
        <f t="shared" si="18"/>
      </c>
      <c r="AS140" s="5"/>
      <c r="AU140" s="1"/>
    </row>
    <row r="141" spans="2:47" ht="15" customHeight="1">
      <c r="B141" s="59"/>
      <c r="C141" s="59"/>
      <c r="D141" s="59"/>
      <c r="E141" s="59"/>
      <c r="F141" s="18">
        <f t="shared" si="19"/>
      </c>
      <c r="G141" s="153">
        <f t="shared" si="20"/>
      </c>
      <c r="H141" s="153"/>
      <c r="I141" s="133">
        <f t="shared" si="25"/>
      </c>
      <c r="J141" s="62">
        <f t="shared" si="26"/>
      </c>
      <c r="K141" s="62">
        <f t="shared" si="15"/>
      </c>
      <c r="L141" s="133">
        <f t="shared" si="27"/>
      </c>
      <c r="M141" s="62">
        <f t="shared" si="21"/>
      </c>
      <c r="N141" s="61">
        <f t="shared" si="29"/>
      </c>
      <c r="O141" s="144">
        <f t="shared" si="22"/>
      </c>
      <c r="P141" s="144"/>
      <c r="Q141" s="144"/>
      <c r="R141" s="66"/>
      <c r="S141" s="66"/>
      <c r="T141" s="66"/>
      <c r="U141" s="66"/>
      <c r="V141" s="66"/>
      <c r="W141" s="66"/>
      <c r="X141" s="66"/>
      <c r="Y141" s="66"/>
      <c r="Z141" s="66"/>
      <c r="AA141" s="17">
        <f t="shared" si="23"/>
      </c>
      <c r="AB141" s="1">
        <f t="shared" si="24"/>
      </c>
      <c r="AC141" s="14" t="e">
        <f t="shared" si="28"/>
        <v>#VALUE!</v>
      </c>
      <c r="AE141" s="10">
        <f t="shared" si="16"/>
        <v>49079</v>
      </c>
      <c r="AF141" s="1"/>
      <c r="AG141" s="1"/>
      <c r="AH141" s="11"/>
      <c r="AI141" s="11"/>
      <c r="AK141" s="16">
        <f t="shared" si="17"/>
        <v>0</v>
      </c>
      <c r="AO141" s="5">
        <f t="shared" si="18"/>
      </c>
      <c r="AS141" s="5"/>
      <c r="AU141" s="1"/>
    </row>
    <row r="142" spans="2:47" ht="15" customHeight="1">
      <c r="B142" s="52"/>
      <c r="C142" s="52"/>
      <c r="D142" s="33"/>
      <c r="E142" s="33"/>
      <c r="F142" s="18">
        <f t="shared" si="19"/>
      </c>
      <c r="G142" s="153">
        <f t="shared" si="20"/>
      </c>
      <c r="H142" s="153"/>
      <c r="I142" s="133">
        <f t="shared" si="25"/>
      </c>
      <c r="J142" s="62">
        <f t="shared" si="26"/>
      </c>
      <c r="K142" s="62">
        <f t="shared" si="15"/>
      </c>
      <c r="L142" s="133">
        <f t="shared" si="27"/>
      </c>
      <c r="M142" s="62">
        <f t="shared" si="21"/>
      </c>
      <c r="N142" s="61">
        <f t="shared" si="29"/>
      </c>
      <c r="O142" s="144">
        <f t="shared" si="22"/>
      </c>
      <c r="P142" s="144"/>
      <c r="Q142" s="144"/>
      <c r="R142" s="66"/>
      <c r="S142" s="66"/>
      <c r="T142" s="66"/>
      <c r="U142" s="66"/>
      <c r="V142" s="66"/>
      <c r="W142" s="66"/>
      <c r="X142" s="66"/>
      <c r="Y142" s="66"/>
      <c r="Z142" s="66"/>
      <c r="AA142" s="17">
        <f t="shared" si="23"/>
      </c>
      <c r="AB142" s="1">
        <f t="shared" si="24"/>
      </c>
      <c r="AC142" s="14" t="e">
        <f t="shared" si="28"/>
        <v>#VALUE!</v>
      </c>
      <c r="AE142" s="10">
        <f t="shared" si="16"/>
        <v>49110</v>
      </c>
      <c r="AF142" s="1"/>
      <c r="AG142" s="1"/>
      <c r="AH142" s="11"/>
      <c r="AI142" s="11"/>
      <c r="AK142" s="16">
        <f t="shared" si="17"/>
        <v>0</v>
      </c>
      <c r="AO142" s="5">
        <f t="shared" si="18"/>
      </c>
      <c r="AS142" s="5"/>
      <c r="AU142" s="1"/>
    </row>
    <row r="143" spans="2:47" ht="15" customHeight="1">
      <c r="B143" s="59"/>
      <c r="C143" s="59"/>
      <c r="D143" s="59"/>
      <c r="E143" s="59"/>
      <c r="F143" s="18">
        <f t="shared" si="19"/>
      </c>
      <c r="G143" s="153">
        <f t="shared" si="20"/>
      </c>
      <c r="H143" s="153"/>
      <c r="I143" s="133">
        <f t="shared" si="25"/>
      </c>
      <c r="J143" s="62">
        <f t="shared" si="26"/>
      </c>
      <c r="K143" s="62">
        <f t="shared" si="15"/>
      </c>
      <c r="L143" s="133">
        <f t="shared" si="27"/>
      </c>
      <c r="M143" s="62">
        <f t="shared" si="21"/>
      </c>
      <c r="N143" s="61">
        <f t="shared" si="29"/>
      </c>
      <c r="O143" s="144">
        <f t="shared" si="22"/>
      </c>
      <c r="P143" s="144"/>
      <c r="Q143" s="144"/>
      <c r="R143" s="66"/>
      <c r="S143" s="66"/>
      <c r="T143" s="66"/>
      <c r="U143" s="66"/>
      <c r="V143" s="66"/>
      <c r="W143" s="66"/>
      <c r="X143" s="66"/>
      <c r="Y143" s="66"/>
      <c r="Z143" s="66"/>
      <c r="AA143" s="17">
        <f t="shared" si="23"/>
      </c>
      <c r="AB143" s="1">
        <f t="shared" si="24"/>
      </c>
      <c r="AC143" s="14" t="e">
        <f t="shared" si="28"/>
        <v>#VALUE!</v>
      </c>
      <c r="AE143" s="10">
        <f t="shared" si="16"/>
        <v>49140</v>
      </c>
      <c r="AF143" s="1"/>
      <c r="AG143" s="1"/>
      <c r="AH143" s="11"/>
      <c r="AI143" s="11"/>
      <c r="AK143" s="16">
        <f t="shared" si="17"/>
        <v>0</v>
      </c>
      <c r="AO143" s="5">
        <f t="shared" si="18"/>
      </c>
      <c r="AS143" s="5"/>
      <c r="AU143" s="1"/>
    </row>
    <row r="144" spans="2:47" ht="15" customHeight="1">
      <c r="B144" s="52"/>
      <c r="C144" s="52"/>
      <c r="D144" s="33"/>
      <c r="E144" s="33"/>
      <c r="F144" s="18">
        <f t="shared" si="19"/>
      </c>
      <c r="G144" s="153">
        <f t="shared" si="20"/>
      </c>
      <c r="H144" s="153"/>
      <c r="I144" s="133">
        <f t="shared" si="25"/>
      </c>
      <c r="J144" s="62">
        <f t="shared" si="26"/>
      </c>
      <c r="K144" s="62">
        <f t="shared" si="15"/>
      </c>
      <c r="L144" s="133">
        <f t="shared" si="27"/>
      </c>
      <c r="M144" s="62">
        <f t="shared" si="21"/>
      </c>
      <c r="N144" s="61">
        <f t="shared" si="29"/>
      </c>
      <c r="O144" s="144">
        <f t="shared" si="22"/>
      </c>
      <c r="P144" s="144"/>
      <c r="Q144" s="144"/>
      <c r="R144" s="66"/>
      <c r="S144" s="66"/>
      <c r="T144" s="66"/>
      <c r="U144" s="66"/>
      <c r="V144" s="66"/>
      <c r="W144" s="66"/>
      <c r="X144" s="66"/>
      <c r="Y144" s="66"/>
      <c r="Z144" s="66"/>
      <c r="AA144" s="17">
        <f t="shared" si="23"/>
      </c>
      <c r="AB144" s="1">
        <f t="shared" si="24"/>
      </c>
      <c r="AC144" s="14" t="e">
        <f t="shared" si="28"/>
        <v>#VALUE!</v>
      </c>
      <c r="AE144" s="10">
        <f t="shared" si="16"/>
        <v>49171</v>
      </c>
      <c r="AF144" s="1"/>
      <c r="AG144" s="1"/>
      <c r="AH144" s="11"/>
      <c r="AI144" s="11"/>
      <c r="AK144" s="16">
        <f t="shared" si="17"/>
        <v>0</v>
      </c>
      <c r="AO144" s="5">
        <f t="shared" si="18"/>
      </c>
      <c r="AS144" s="5"/>
      <c r="AU144" s="1"/>
    </row>
    <row r="145" spans="2:47" ht="15" customHeight="1">
      <c r="B145" s="59"/>
      <c r="C145" s="59"/>
      <c r="D145" s="59"/>
      <c r="E145" s="59"/>
      <c r="F145" s="18">
        <f t="shared" si="19"/>
      </c>
      <c r="G145" s="153">
        <f t="shared" si="20"/>
      </c>
      <c r="H145" s="153"/>
      <c r="I145" s="133">
        <f t="shared" si="25"/>
      </c>
      <c r="J145" s="62">
        <f t="shared" si="26"/>
      </c>
      <c r="K145" s="62">
        <f t="shared" si="15"/>
      </c>
      <c r="L145" s="133">
        <f t="shared" si="27"/>
      </c>
      <c r="M145" s="62">
        <f t="shared" si="21"/>
      </c>
      <c r="N145" s="61">
        <f t="shared" si="29"/>
      </c>
      <c r="O145" s="144">
        <f t="shared" si="22"/>
      </c>
      <c r="P145" s="144"/>
      <c r="Q145" s="144"/>
      <c r="R145" s="66"/>
      <c r="S145" s="66"/>
      <c r="T145" s="66"/>
      <c r="U145" s="66"/>
      <c r="V145" s="66"/>
      <c r="W145" s="66"/>
      <c r="X145" s="66"/>
      <c r="Y145" s="66"/>
      <c r="Z145" s="66"/>
      <c r="AA145" s="17">
        <f t="shared" si="23"/>
      </c>
      <c r="AB145" s="1">
        <f t="shared" si="24"/>
      </c>
      <c r="AC145" s="14" t="e">
        <f t="shared" si="28"/>
        <v>#VALUE!</v>
      </c>
      <c r="AE145" s="10">
        <f t="shared" si="16"/>
        <v>49202</v>
      </c>
      <c r="AF145" s="1"/>
      <c r="AG145" s="1"/>
      <c r="AH145" s="11"/>
      <c r="AI145" s="11"/>
      <c r="AK145" s="16">
        <f t="shared" si="17"/>
        <v>0</v>
      </c>
      <c r="AO145" s="5">
        <f t="shared" si="18"/>
      </c>
      <c r="AS145" s="5"/>
      <c r="AU145" s="1"/>
    </row>
    <row r="146" spans="2:47" ht="15" customHeight="1">
      <c r="B146" s="52"/>
      <c r="C146" s="52"/>
      <c r="D146" s="33"/>
      <c r="E146" s="33"/>
      <c r="F146" s="18">
        <f t="shared" si="19"/>
      </c>
      <c r="G146" s="153">
        <f t="shared" si="20"/>
      </c>
      <c r="H146" s="153"/>
      <c r="I146" s="133">
        <f t="shared" si="25"/>
      </c>
      <c r="J146" s="62">
        <f t="shared" si="26"/>
      </c>
      <c r="K146" s="62">
        <f t="shared" si="15"/>
      </c>
      <c r="L146" s="133">
        <f t="shared" si="27"/>
      </c>
      <c r="M146" s="62">
        <f t="shared" si="21"/>
      </c>
      <c r="N146" s="61">
        <f t="shared" si="29"/>
      </c>
      <c r="O146" s="144">
        <f t="shared" si="22"/>
      </c>
      <c r="P146" s="144"/>
      <c r="Q146" s="144"/>
      <c r="R146" s="66"/>
      <c r="S146" s="66"/>
      <c r="T146" s="66"/>
      <c r="U146" s="66"/>
      <c r="V146" s="66"/>
      <c r="W146" s="66"/>
      <c r="X146" s="66"/>
      <c r="Y146" s="66"/>
      <c r="Z146" s="66"/>
      <c r="AA146" s="17">
        <f t="shared" si="23"/>
      </c>
      <c r="AB146" s="1">
        <f t="shared" si="24"/>
      </c>
      <c r="AC146" s="14" t="e">
        <f t="shared" si="28"/>
        <v>#VALUE!</v>
      </c>
      <c r="AE146" s="10">
        <f t="shared" si="16"/>
        <v>49232</v>
      </c>
      <c r="AF146" s="1"/>
      <c r="AG146" s="1"/>
      <c r="AH146" s="11"/>
      <c r="AI146" s="11"/>
      <c r="AK146" s="16">
        <f t="shared" si="17"/>
        <v>0</v>
      </c>
      <c r="AO146" s="5">
        <f t="shared" si="18"/>
      </c>
      <c r="AS146" s="5"/>
      <c r="AU146" s="1"/>
    </row>
    <row r="147" spans="2:47" ht="15" customHeight="1">
      <c r="B147" s="59"/>
      <c r="C147" s="59"/>
      <c r="D147" s="59"/>
      <c r="E147" s="59"/>
      <c r="F147" s="18">
        <f t="shared" si="19"/>
      </c>
      <c r="G147" s="153">
        <f t="shared" si="20"/>
      </c>
      <c r="H147" s="153"/>
      <c r="I147" s="133">
        <f t="shared" si="25"/>
      </c>
      <c r="J147" s="62">
        <f t="shared" si="26"/>
      </c>
      <c r="K147" s="62">
        <f t="shared" si="15"/>
      </c>
      <c r="L147" s="133">
        <f t="shared" si="27"/>
      </c>
      <c r="M147" s="62">
        <f t="shared" si="21"/>
      </c>
      <c r="N147" s="61">
        <f t="shared" si="29"/>
      </c>
      <c r="O147" s="144">
        <f t="shared" si="22"/>
      </c>
      <c r="P147" s="144"/>
      <c r="Q147" s="144"/>
      <c r="R147" s="66"/>
      <c r="S147" s="66"/>
      <c r="T147" s="66"/>
      <c r="U147" s="66"/>
      <c r="V147" s="66"/>
      <c r="W147" s="66"/>
      <c r="X147" s="66"/>
      <c r="Y147" s="66"/>
      <c r="Z147" s="66"/>
      <c r="AA147" s="17">
        <f t="shared" si="23"/>
      </c>
      <c r="AB147" s="1">
        <f t="shared" si="24"/>
      </c>
      <c r="AC147" s="14" t="e">
        <f t="shared" si="28"/>
        <v>#VALUE!</v>
      </c>
      <c r="AE147" s="10">
        <f t="shared" si="16"/>
        <v>49263</v>
      </c>
      <c r="AF147" s="1"/>
      <c r="AG147" s="1"/>
      <c r="AH147" s="11"/>
      <c r="AI147" s="11"/>
      <c r="AK147" s="16">
        <f t="shared" si="17"/>
        <v>0</v>
      </c>
      <c r="AO147" s="5">
        <f t="shared" si="18"/>
      </c>
      <c r="AS147" s="5"/>
      <c r="AU147" s="1"/>
    </row>
    <row r="148" spans="2:47" ht="15" customHeight="1">
      <c r="B148" s="52"/>
      <c r="C148" s="52"/>
      <c r="D148" s="33"/>
      <c r="E148" s="33"/>
      <c r="F148" s="18">
        <f t="shared" si="19"/>
      </c>
      <c r="G148" s="153">
        <f t="shared" si="20"/>
      </c>
      <c r="H148" s="153"/>
      <c r="I148" s="133">
        <f t="shared" si="25"/>
      </c>
      <c r="J148" s="62">
        <f t="shared" si="26"/>
      </c>
      <c r="K148" s="62">
        <f t="shared" si="15"/>
      </c>
      <c r="L148" s="133">
        <f t="shared" si="27"/>
      </c>
      <c r="M148" s="62">
        <f t="shared" si="21"/>
      </c>
      <c r="N148" s="61">
        <f t="shared" si="29"/>
      </c>
      <c r="O148" s="144">
        <f t="shared" si="22"/>
      </c>
      <c r="P148" s="144"/>
      <c r="Q148" s="144"/>
      <c r="R148" s="66"/>
      <c r="S148" s="66"/>
      <c r="T148" s="66"/>
      <c r="U148" s="66"/>
      <c r="V148" s="66"/>
      <c r="W148" s="66"/>
      <c r="X148" s="66"/>
      <c r="Y148" s="66"/>
      <c r="Z148" s="66"/>
      <c r="AA148" s="17">
        <f t="shared" si="23"/>
      </c>
      <c r="AB148" s="1">
        <f t="shared" si="24"/>
      </c>
      <c r="AC148" s="14" t="e">
        <f t="shared" si="28"/>
        <v>#VALUE!</v>
      </c>
      <c r="AE148" s="10">
        <f t="shared" si="16"/>
        <v>49293</v>
      </c>
      <c r="AF148" s="1"/>
      <c r="AG148" s="1"/>
      <c r="AH148" s="11"/>
      <c r="AI148" s="11"/>
      <c r="AK148" s="16">
        <f t="shared" si="17"/>
        <v>0</v>
      </c>
      <c r="AO148" s="5">
        <f t="shared" si="18"/>
      </c>
      <c r="AS148" s="5"/>
      <c r="AU148" s="1"/>
    </row>
    <row r="149" spans="2:47" ht="15" customHeight="1">
      <c r="B149" s="59"/>
      <c r="C149" s="59"/>
      <c r="D149" s="59"/>
      <c r="E149" s="59"/>
      <c r="F149" s="18">
        <f t="shared" si="19"/>
      </c>
      <c r="G149" s="153">
        <f t="shared" si="20"/>
      </c>
      <c r="H149" s="153"/>
      <c r="I149" s="133">
        <f t="shared" si="25"/>
      </c>
      <c r="J149" s="62">
        <f t="shared" si="26"/>
      </c>
      <c r="K149" s="62">
        <f aca="true" t="shared" si="30" ref="K149:K212">IF(J149="","",I149+J149)</f>
      </c>
      <c r="L149" s="133">
        <f t="shared" si="27"/>
      </c>
      <c r="M149" s="62">
        <f t="shared" si="21"/>
      </c>
      <c r="N149" s="61">
        <f t="shared" si="29"/>
      </c>
      <c r="O149" s="144">
        <f t="shared" si="22"/>
      </c>
      <c r="P149" s="144"/>
      <c r="Q149" s="144"/>
      <c r="R149" s="66"/>
      <c r="S149" s="66"/>
      <c r="T149" s="66"/>
      <c r="U149" s="66"/>
      <c r="V149" s="66"/>
      <c r="W149" s="66"/>
      <c r="X149" s="66"/>
      <c r="Y149" s="66"/>
      <c r="Z149" s="66"/>
      <c r="AA149" s="17">
        <f t="shared" si="23"/>
      </c>
      <c r="AB149" s="1">
        <f t="shared" si="24"/>
      </c>
      <c r="AC149" s="14" t="e">
        <f t="shared" si="28"/>
        <v>#VALUE!</v>
      </c>
      <c r="AE149" s="10">
        <f aca="true" t="shared" si="31" ref="AE149:AE212">IF(AND(OR(MONTH(AE148)=3,MONTH(AE148)=5,MONTH(AE148)=8,MONTH(AE148)=10),DAY(AE148)=31),DATE(YEAR(AE148),MONTH(AE148)+1,DAY(30)),IF(AND(MONTH(AE148)=1,OR(YEAR(AE148)=2012,YEAR(AE148)=2016,YEAR(AE148)=2020,YEAR(AE148)=2024,YEAR(AE148)=2028,YEAR(AE148)=2032),OR(DAY(AE148)=30,DAY(AE148)=31)),DATE(YEAR(AE148),MONTH(AE148)+1,DAY(29)),IF(AND(OR(YEAR(AE148)=2012,YEAR(AE148)=2016,YEAR(AE148)=2020,YEAR(AE148)=2024,YEAR(AE148)=2028,YEAR(AE148)=2032),MONTH(AE148)=1,DAY(AE148)=29),DATE(YEAR(AE148),MONTH(AE148)+1,DAY(29)),IF(AND(MONTH(AE148)=1,DAY(AE148)=29),DATE(YEAR(AE148),MONTH(AE148),DAY(AE148)+30),IF(AND(MONTH(AE148)=1,DAY(AE148)=30),DATE(YEAR(AE148),MONTH(AE148),DAY(AE148)+29),IF(AND(MONTH(AE148)=1,DAY($AE$20)&gt;28),DATE(YEAR(AE148),MONTH(AE148)+1,DAY(28)),DATE(YEAR(AE148),MONTH(AE148)+1,DAY($AE$20))))))))</f>
        <v>49324</v>
      </c>
      <c r="AF149" s="1"/>
      <c r="AG149" s="1"/>
      <c r="AH149" s="11"/>
      <c r="AI149" s="11"/>
      <c r="AK149" s="16">
        <f aca="true" t="shared" si="32" ref="AK149:AK212">IF(AA149="",0,N149)</f>
        <v>0</v>
      </c>
      <c r="AO149" s="5">
        <f aca="true" t="shared" si="33" ref="AO149:AO212">F149</f>
      </c>
      <c r="AS149" s="5"/>
      <c r="AU149" s="1"/>
    </row>
    <row r="150" spans="2:47" ht="15" customHeight="1">
      <c r="B150" s="52"/>
      <c r="C150" s="52"/>
      <c r="D150" s="33"/>
      <c r="E150" s="33"/>
      <c r="F150" s="18">
        <f aca="true" t="shared" si="34" ref="F150:F213">IF(AA150="","",IF($L$11="","",IF($L$11=0,"",IF(OR($L$6="",$L$10="",$L$9=""),"",F149+1))))</f>
      </c>
      <c r="G150" s="153">
        <f aca="true" t="shared" si="35" ref="G150:G213">IF($L$11="","",IF($L$6="","",IF(AA150=1,(I150+J150),IF(AA150="","",G149))))</f>
      </c>
      <c r="H150" s="153"/>
      <c r="I150" s="133">
        <f t="shared" si="25"/>
      </c>
      <c r="J150" s="62">
        <f t="shared" si="26"/>
      </c>
      <c r="K150" s="62">
        <f t="shared" si="30"/>
      </c>
      <c r="L150" s="133">
        <f t="shared" si="27"/>
      </c>
      <c r="M150" s="62">
        <f aca="true" t="shared" si="36" ref="M150:M213">IF($M$21="","",IF(OR(O149=0,O149=""),"",IF((($AS$20*$L$3)-TRUNC($AS$20*$L$3,2))&gt;=0.005,ROUNDUP($AS$20*$L$3,2),ROUNDDOWN($AS$20*$L$3,2))))</f>
      </c>
      <c r="N150" s="61">
        <f t="shared" si="29"/>
      </c>
      <c r="O150" s="144">
        <f aca="true" t="shared" si="37" ref="O150:O213">IF($L$11="","",IF($L$11=0,"",IF(OR($L$6="",$L$10="",$L$9=""),"",IF(AA150=1,0,IF(AA150="","",IF(AA150=1,"",(O149-J150)))))))</f>
      </c>
      <c r="P150" s="144"/>
      <c r="Q150" s="144"/>
      <c r="R150" s="66"/>
      <c r="S150" s="66"/>
      <c r="T150" s="66"/>
      <c r="U150" s="66"/>
      <c r="V150" s="66"/>
      <c r="W150" s="66"/>
      <c r="X150" s="66"/>
      <c r="Y150" s="66"/>
      <c r="Z150" s="66"/>
      <c r="AA150" s="17">
        <f aca="true" t="shared" si="38" ref="AA150:AA213">IF(O149=0,"",IF(O149&lt;J149,1,IF(O149=0,"",IF(AA149=0,"",IF(AA149=1,"",IF(AA149="","",AA149-1))))))</f>
      </c>
      <c r="AB150" s="1">
        <f aca="true" t="shared" si="39" ref="AB150:AB213">IF(AA150=1,1,"")</f>
      </c>
      <c r="AC150" s="14" t="e">
        <f t="shared" si="28"/>
        <v>#VALUE!</v>
      </c>
      <c r="AE150" s="10">
        <f t="shared" si="31"/>
        <v>49355</v>
      </c>
      <c r="AF150" s="1"/>
      <c r="AG150" s="1"/>
      <c r="AH150" s="11"/>
      <c r="AI150" s="11"/>
      <c r="AK150" s="16">
        <f t="shared" si="32"/>
        <v>0</v>
      </c>
      <c r="AO150" s="5">
        <f t="shared" si="33"/>
      </c>
      <c r="AS150" s="5"/>
      <c r="AU150" s="1"/>
    </row>
    <row r="151" spans="2:47" ht="15" customHeight="1">
      <c r="B151" s="59"/>
      <c r="C151" s="59"/>
      <c r="D151" s="59"/>
      <c r="E151" s="59"/>
      <c r="F151" s="18">
        <f t="shared" si="34"/>
      </c>
      <c r="G151" s="153">
        <f t="shared" si="35"/>
      </c>
      <c r="H151" s="153"/>
      <c r="I151" s="133">
        <f aca="true" t="shared" si="40" ref="I151:I214">IF(AA151="","",IF($L$11="","",IF($L$11=0,"",IF(OR($L$6="",$L$10="",$L$9=""),"",TRUNC(($AF$10*O150),2)))))</f>
      </c>
      <c r="J151" s="62">
        <f aca="true" t="shared" si="41" ref="J151:J214">IF($L$11="","",IF($L$11=0,"",IF(OR($L$6="",$L$10="",$L$9=""),"",IF(AA151=1,O150,IF(AA151="","",IF($L$8="TABELA PRICE",(G151-I151),J150))))))</f>
      </c>
      <c r="K151" s="62">
        <f t="shared" si="30"/>
      </c>
      <c r="L151" s="133">
        <f aca="true" t="shared" si="42" ref="L151:L214">IF($M$21="","",IF(OR(O150=0,O150=""),"",IF((($AS$19*O150)-TRUNC($AS$19*O150,2))&gt;=0.005,ROUNDUP($AS$19*O150,2),ROUNDDOWN($AS$19*O150,2))))</f>
      </c>
      <c r="M151" s="62">
        <f t="shared" si="36"/>
      </c>
      <c r="N151" s="61">
        <f t="shared" si="29"/>
      </c>
      <c r="O151" s="144">
        <f t="shared" si="37"/>
      </c>
      <c r="P151" s="144"/>
      <c r="Q151" s="144"/>
      <c r="R151" s="66"/>
      <c r="S151" s="66"/>
      <c r="T151" s="66"/>
      <c r="U151" s="66"/>
      <c r="V151" s="66"/>
      <c r="W151" s="66"/>
      <c r="X151" s="66"/>
      <c r="Y151" s="66"/>
      <c r="Z151" s="66"/>
      <c r="AA151" s="17">
        <f t="shared" si="38"/>
      </c>
      <c r="AB151" s="1">
        <f t="shared" si="39"/>
      </c>
      <c r="AC151" s="14" t="e">
        <f aca="true" t="shared" si="43" ref="AC151:AC214">IF(AA150=0,"",AC150)</f>
        <v>#VALUE!</v>
      </c>
      <c r="AE151" s="10">
        <f t="shared" si="31"/>
        <v>49383</v>
      </c>
      <c r="AF151" s="1"/>
      <c r="AG151" s="1"/>
      <c r="AH151" s="11"/>
      <c r="AI151" s="11"/>
      <c r="AK151" s="16">
        <f t="shared" si="32"/>
        <v>0</v>
      </c>
      <c r="AO151" s="5">
        <f t="shared" si="33"/>
      </c>
      <c r="AS151" s="5"/>
      <c r="AU151" s="1"/>
    </row>
    <row r="152" spans="2:47" ht="15" customHeight="1">
      <c r="B152" s="52"/>
      <c r="C152" s="52"/>
      <c r="D152" s="33"/>
      <c r="E152" s="33"/>
      <c r="F152" s="18">
        <f t="shared" si="34"/>
      </c>
      <c r="G152" s="153">
        <f t="shared" si="35"/>
      </c>
      <c r="H152" s="153"/>
      <c r="I152" s="133">
        <f t="shared" si="40"/>
      </c>
      <c r="J152" s="62">
        <f t="shared" si="41"/>
      </c>
      <c r="K152" s="62">
        <f t="shared" si="30"/>
      </c>
      <c r="L152" s="133">
        <f t="shared" si="42"/>
      </c>
      <c r="M152" s="62">
        <f t="shared" si="36"/>
      </c>
      <c r="N152" s="61">
        <f aca="true" t="shared" si="44" ref="N152:N215">IF($L$11="","",IF($L$11=0,"",IF(OR($L$6="",$L$10="",$L$9=""),"",IF($L$11=0,"",IF(AA151="","",IF(AA151=1,"",IF(AA151=1,(K152+L152+M152+P152),(K152+L152+M152))))))))</f>
      </c>
      <c r="O152" s="144">
        <f t="shared" si="37"/>
      </c>
      <c r="P152" s="144"/>
      <c r="Q152" s="144"/>
      <c r="R152" s="66"/>
      <c r="S152" s="66"/>
      <c r="T152" s="66"/>
      <c r="U152" s="66"/>
      <c r="V152" s="66"/>
      <c r="W152" s="66"/>
      <c r="X152" s="66"/>
      <c r="Y152" s="66"/>
      <c r="Z152" s="66"/>
      <c r="AA152" s="17">
        <f t="shared" si="38"/>
      </c>
      <c r="AB152" s="1">
        <f t="shared" si="39"/>
      </c>
      <c r="AC152" s="14" t="e">
        <f t="shared" si="43"/>
        <v>#VALUE!</v>
      </c>
      <c r="AE152" s="10">
        <f t="shared" si="31"/>
        <v>49414</v>
      </c>
      <c r="AF152" s="1"/>
      <c r="AG152" s="1"/>
      <c r="AH152" s="11"/>
      <c r="AI152" s="11"/>
      <c r="AK152" s="16">
        <f t="shared" si="32"/>
        <v>0</v>
      </c>
      <c r="AO152" s="5">
        <f t="shared" si="33"/>
      </c>
      <c r="AS152" s="5"/>
      <c r="AU152" s="1"/>
    </row>
    <row r="153" spans="2:47" ht="15" customHeight="1">
      <c r="B153" s="59"/>
      <c r="C153" s="59"/>
      <c r="D153" s="59"/>
      <c r="E153" s="59"/>
      <c r="F153" s="18">
        <f t="shared" si="34"/>
      </c>
      <c r="G153" s="153">
        <f t="shared" si="35"/>
      </c>
      <c r="H153" s="153"/>
      <c r="I153" s="133">
        <f t="shared" si="40"/>
      </c>
      <c r="J153" s="62">
        <f t="shared" si="41"/>
      </c>
      <c r="K153" s="62">
        <f t="shared" si="30"/>
      </c>
      <c r="L153" s="133">
        <f t="shared" si="42"/>
      </c>
      <c r="M153" s="62">
        <f t="shared" si="36"/>
      </c>
      <c r="N153" s="61">
        <f t="shared" si="44"/>
      </c>
      <c r="O153" s="144">
        <f t="shared" si="37"/>
      </c>
      <c r="P153" s="144"/>
      <c r="Q153" s="144"/>
      <c r="R153" s="66"/>
      <c r="S153" s="66"/>
      <c r="T153" s="66"/>
      <c r="U153" s="66"/>
      <c r="V153" s="66"/>
      <c r="W153" s="66"/>
      <c r="X153" s="66"/>
      <c r="Y153" s="66"/>
      <c r="Z153" s="66"/>
      <c r="AA153" s="17">
        <f t="shared" si="38"/>
      </c>
      <c r="AB153" s="1">
        <f t="shared" si="39"/>
      </c>
      <c r="AC153" s="14" t="e">
        <f t="shared" si="43"/>
        <v>#VALUE!</v>
      </c>
      <c r="AE153" s="10">
        <f t="shared" si="31"/>
        <v>49444</v>
      </c>
      <c r="AF153" s="1"/>
      <c r="AG153" s="1"/>
      <c r="AH153" s="11"/>
      <c r="AI153" s="11"/>
      <c r="AK153" s="16">
        <f t="shared" si="32"/>
        <v>0</v>
      </c>
      <c r="AO153" s="5">
        <f t="shared" si="33"/>
      </c>
      <c r="AS153" s="5"/>
      <c r="AU153" s="1"/>
    </row>
    <row r="154" spans="2:47" ht="15" customHeight="1">
      <c r="B154" s="52"/>
      <c r="C154" s="52"/>
      <c r="D154" s="33"/>
      <c r="E154" s="33"/>
      <c r="F154" s="18">
        <f t="shared" si="34"/>
      </c>
      <c r="G154" s="153">
        <f t="shared" si="35"/>
      </c>
      <c r="H154" s="153"/>
      <c r="I154" s="133">
        <f t="shared" si="40"/>
      </c>
      <c r="J154" s="62">
        <f t="shared" si="41"/>
      </c>
      <c r="K154" s="62">
        <f t="shared" si="30"/>
      </c>
      <c r="L154" s="133">
        <f t="shared" si="42"/>
      </c>
      <c r="M154" s="62">
        <f t="shared" si="36"/>
      </c>
      <c r="N154" s="61">
        <f t="shared" si="44"/>
      </c>
      <c r="O154" s="144">
        <f t="shared" si="37"/>
      </c>
      <c r="P154" s="144"/>
      <c r="Q154" s="144"/>
      <c r="R154" s="66"/>
      <c r="S154" s="66"/>
      <c r="T154" s="66"/>
      <c r="U154" s="66"/>
      <c r="V154" s="66"/>
      <c r="W154" s="66"/>
      <c r="X154" s="66"/>
      <c r="Y154" s="66"/>
      <c r="Z154" s="66"/>
      <c r="AA154" s="17">
        <f t="shared" si="38"/>
      </c>
      <c r="AB154" s="1">
        <f t="shared" si="39"/>
      </c>
      <c r="AC154" s="14" t="e">
        <f t="shared" si="43"/>
        <v>#VALUE!</v>
      </c>
      <c r="AE154" s="10">
        <f t="shared" si="31"/>
        <v>49475</v>
      </c>
      <c r="AF154" s="1"/>
      <c r="AG154" s="1"/>
      <c r="AH154" s="11"/>
      <c r="AI154" s="11"/>
      <c r="AK154" s="16">
        <f t="shared" si="32"/>
        <v>0</v>
      </c>
      <c r="AO154" s="5">
        <f t="shared" si="33"/>
      </c>
      <c r="AS154" s="5"/>
      <c r="AU154" s="1"/>
    </row>
    <row r="155" spans="2:47" ht="15" customHeight="1">
      <c r="B155" s="59"/>
      <c r="C155" s="59"/>
      <c r="D155" s="59"/>
      <c r="E155" s="59"/>
      <c r="F155" s="18">
        <f t="shared" si="34"/>
      </c>
      <c r="G155" s="153">
        <f t="shared" si="35"/>
      </c>
      <c r="H155" s="153"/>
      <c r="I155" s="133">
        <f t="shared" si="40"/>
      </c>
      <c r="J155" s="62">
        <f t="shared" si="41"/>
      </c>
      <c r="K155" s="62">
        <f t="shared" si="30"/>
      </c>
      <c r="L155" s="133">
        <f t="shared" si="42"/>
      </c>
      <c r="M155" s="62">
        <f t="shared" si="36"/>
      </c>
      <c r="N155" s="61">
        <f t="shared" si="44"/>
      </c>
      <c r="O155" s="144">
        <f t="shared" si="37"/>
      </c>
      <c r="P155" s="144"/>
      <c r="Q155" s="144"/>
      <c r="R155" s="66"/>
      <c r="S155" s="66"/>
      <c r="T155" s="66"/>
      <c r="U155" s="66"/>
      <c r="V155" s="66"/>
      <c r="W155" s="66"/>
      <c r="X155" s="66"/>
      <c r="Y155" s="66"/>
      <c r="Z155" s="66"/>
      <c r="AA155" s="17">
        <f t="shared" si="38"/>
      </c>
      <c r="AB155" s="1">
        <f t="shared" si="39"/>
      </c>
      <c r="AC155" s="14" t="e">
        <f t="shared" si="43"/>
        <v>#VALUE!</v>
      </c>
      <c r="AE155" s="10">
        <f t="shared" si="31"/>
        <v>49505</v>
      </c>
      <c r="AF155" s="1"/>
      <c r="AG155" s="1"/>
      <c r="AH155" s="11"/>
      <c r="AI155" s="11"/>
      <c r="AK155" s="16">
        <f t="shared" si="32"/>
        <v>0</v>
      </c>
      <c r="AO155" s="5">
        <f t="shared" si="33"/>
      </c>
      <c r="AS155" s="5"/>
      <c r="AU155" s="1"/>
    </row>
    <row r="156" spans="2:47" ht="15" customHeight="1">
      <c r="B156" s="52"/>
      <c r="C156" s="52"/>
      <c r="D156" s="33"/>
      <c r="E156" s="33"/>
      <c r="F156" s="18">
        <f t="shared" si="34"/>
      </c>
      <c r="G156" s="153">
        <f t="shared" si="35"/>
      </c>
      <c r="H156" s="153"/>
      <c r="I156" s="133">
        <f t="shared" si="40"/>
      </c>
      <c r="J156" s="62">
        <f t="shared" si="41"/>
      </c>
      <c r="K156" s="62">
        <f t="shared" si="30"/>
      </c>
      <c r="L156" s="133">
        <f t="shared" si="42"/>
      </c>
      <c r="M156" s="62">
        <f t="shared" si="36"/>
      </c>
      <c r="N156" s="61">
        <f t="shared" si="44"/>
      </c>
      <c r="O156" s="144">
        <f t="shared" si="37"/>
      </c>
      <c r="P156" s="144"/>
      <c r="Q156" s="144"/>
      <c r="R156" s="66"/>
      <c r="S156" s="66"/>
      <c r="T156" s="66"/>
      <c r="U156" s="66"/>
      <c r="V156" s="66"/>
      <c r="W156" s="66"/>
      <c r="X156" s="66"/>
      <c r="Y156" s="66"/>
      <c r="Z156" s="66"/>
      <c r="AA156" s="17">
        <f t="shared" si="38"/>
      </c>
      <c r="AB156" s="1">
        <f t="shared" si="39"/>
      </c>
      <c r="AC156" s="14" t="e">
        <f t="shared" si="43"/>
        <v>#VALUE!</v>
      </c>
      <c r="AE156" s="10">
        <f t="shared" si="31"/>
        <v>49536</v>
      </c>
      <c r="AF156" s="1"/>
      <c r="AG156" s="1"/>
      <c r="AH156" s="11"/>
      <c r="AI156" s="11"/>
      <c r="AK156" s="16">
        <f t="shared" si="32"/>
        <v>0</v>
      </c>
      <c r="AO156" s="5">
        <f t="shared" si="33"/>
      </c>
      <c r="AS156" s="5"/>
      <c r="AU156" s="1"/>
    </row>
    <row r="157" spans="2:47" ht="15" customHeight="1">
      <c r="B157" s="59"/>
      <c r="C157" s="59"/>
      <c r="D157" s="59"/>
      <c r="E157" s="59"/>
      <c r="F157" s="18">
        <f t="shared" si="34"/>
      </c>
      <c r="G157" s="153">
        <f t="shared" si="35"/>
      </c>
      <c r="H157" s="153"/>
      <c r="I157" s="133">
        <f t="shared" si="40"/>
      </c>
      <c r="J157" s="62">
        <f t="shared" si="41"/>
      </c>
      <c r="K157" s="62">
        <f t="shared" si="30"/>
      </c>
      <c r="L157" s="133">
        <f t="shared" si="42"/>
      </c>
      <c r="M157" s="62">
        <f t="shared" si="36"/>
      </c>
      <c r="N157" s="61">
        <f t="shared" si="44"/>
      </c>
      <c r="O157" s="144">
        <f t="shared" si="37"/>
      </c>
      <c r="P157" s="144"/>
      <c r="Q157" s="144"/>
      <c r="R157" s="66"/>
      <c r="S157" s="66"/>
      <c r="T157" s="66"/>
      <c r="U157" s="66"/>
      <c r="V157" s="66"/>
      <c r="W157" s="66"/>
      <c r="X157" s="66"/>
      <c r="Y157" s="66"/>
      <c r="Z157" s="66"/>
      <c r="AA157" s="17">
        <f t="shared" si="38"/>
      </c>
      <c r="AB157" s="1">
        <f t="shared" si="39"/>
      </c>
      <c r="AC157" s="14" t="e">
        <f t="shared" si="43"/>
        <v>#VALUE!</v>
      </c>
      <c r="AE157" s="10">
        <f t="shared" si="31"/>
        <v>49567</v>
      </c>
      <c r="AF157" s="1"/>
      <c r="AG157" s="1"/>
      <c r="AH157" s="11"/>
      <c r="AI157" s="11"/>
      <c r="AK157" s="16">
        <f t="shared" si="32"/>
        <v>0</v>
      </c>
      <c r="AO157" s="5">
        <f t="shared" si="33"/>
      </c>
      <c r="AS157" s="5"/>
      <c r="AU157" s="1"/>
    </row>
    <row r="158" spans="2:47" ht="15" customHeight="1">
      <c r="B158" s="52"/>
      <c r="C158" s="52"/>
      <c r="D158" s="33"/>
      <c r="E158" s="33"/>
      <c r="F158" s="18">
        <f t="shared" si="34"/>
      </c>
      <c r="G158" s="153">
        <f t="shared" si="35"/>
      </c>
      <c r="H158" s="153"/>
      <c r="I158" s="133">
        <f t="shared" si="40"/>
      </c>
      <c r="J158" s="62">
        <f t="shared" si="41"/>
      </c>
      <c r="K158" s="62">
        <f t="shared" si="30"/>
      </c>
      <c r="L158" s="133">
        <f t="shared" si="42"/>
      </c>
      <c r="M158" s="62">
        <f t="shared" si="36"/>
      </c>
      <c r="N158" s="61">
        <f t="shared" si="44"/>
      </c>
      <c r="O158" s="144">
        <f t="shared" si="37"/>
      </c>
      <c r="P158" s="144"/>
      <c r="Q158" s="144"/>
      <c r="R158" s="66"/>
      <c r="S158" s="66"/>
      <c r="T158" s="66"/>
      <c r="U158" s="66"/>
      <c r="V158" s="66"/>
      <c r="W158" s="66"/>
      <c r="X158" s="66"/>
      <c r="Y158" s="66"/>
      <c r="Z158" s="66"/>
      <c r="AA158" s="17">
        <f t="shared" si="38"/>
      </c>
      <c r="AB158" s="1">
        <f t="shared" si="39"/>
      </c>
      <c r="AC158" s="14" t="e">
        <f t="shared" si="43"/>
        <v>#VALUE!</v>
      </c>
      <c r="AE158" s="10">
        <f t="shared" si="31"/>
        <v>49597</v>
      </c>
      <c r="AF158" s="1"/>
      <c r="AG158" s="1"/>
      <c r="AH158" s="11"/>
      <c r="AI158" s="11"/>
      <c r="AK158" s="16">
        <f t="shared" si="32"/>
        <v>0</v>
      </c>
      <c r="AO158" s="5">
        <f t="shared" si="33"/>
      </c>
      <c r="AS158" s="5"/>
      <c r="AU158" s="1"/>
    </row>
    <row r="159" spans="2:47" ht="15" customHeight="1">
      <c r="B159" s="59"/>
      <c r="C159" s="59"/>
      <c r="D159" s="59"/>
      <c r="E159" s="59"/>
      <c r="F159" s="18">
        <f t="shared" si="34"/>
      </c>
      <c r="G159" s="153">
        <f t="shared" si="35"/>
      </c>
      <c r="H159" s="153"/>
      <c r="I159" s="133">
        <f t="shared" si="40"/>
      </c>
      <c r="J159" s="62">
        <f t="shared" si="41"/>
      </c>
      <c r="K159" s="62">
        <f t="shared" si="30"/>
      </c>
      <c r="L159" s="133">
        <f t="shared" si="42"/>
      </c>
      <c r="M159" s="62">
        <f t="shared" si="36"/>
      </c>
      <c r="N159" s="61">
        <f t="shared" si="44"/>
      </c>
      <c r="O159" s="144">
        <f t="shared" si="37"/>
      </c>
      <c r="P159" s="144"/>
      <c r="Q159" s="144"/>
      <c r="R159" s="66"/>
      <c r="S159" s="66"/>
      <c r="T159" s="66"/>
      <c r="U159" s="66"/>
      <c r="V159" s="66"/>
      <c r="W159" s="66"/>
      <c r="X159" s="66"/>
      <c r="Y159" s="66"/>
      <c r="Z159" s="66"/>
      <c r="AA159" s="17">
        <f t="shared" si="38"/>
      </c>
      <c r="AB159" s="1">
        <f t="shared" si="39"/>
      </c>
      <c r="AC159" s="14" t="e">
        <f t="shared" si="43"/>
        <v>#VALUE!</v>
      </c>
      <c r="AE159" s="10">
        <f t="shared" si="31"/>
        <v>49628</v>
      </c>
      <c r="AF159" s="1"/>
      <c r="AG159" s="1"/>
      <c r="AH159" s="11"/>
      <c r="AI159" s="11"/>
      <c r="AK159" s="16">
        <f t="shared" si="32"/>
        <v>0</v>
      </c>
      <c r="AO159" s="5">
        <f t="shared" si="33"/>
      </c>
      <c r="AS159" s="5"/>
      <c r="AU159" s="1"/>
    </row>
    <row r="160" spans="2:47" ht="15" customHeight="1">
      <c r="B160" s="52"/>
      <c r="C160" s="52"/>
      <c r="D160" s="33"/>
      <c r="E160" s="33"/>
      <c r="F160" s="18">
        <f t="shared" si="34"/>
      </c>
      <c r="G160" s="153">
        <f t="shared" si="35"/>
      </c>
      <c r="H160" s="153"/>
      <c r="I160" s="133">
        <f t="shared" si="40"/>
      </c>
      <c r="J160" s="62">
        <f t="shared" si="41"/>
      </c>
      <c r="K160" s="62">
        <f t="shared" si="30"/>
      </c>
      <c r="L160" s="133">
        <f t="shared" si="42"/>
      </c>
      <c r="M160" s="62">
        <f t="shared" si="36"/>
      </c>
      <c r="N160" s="61">
        <f t="shared" si="44"/>
      </c>
      <c r="O160" s="144">
        <f t="shared" si="37"/>
      </c>
      <c r="P160" s="144"/>
      <c r="Q160" s="144"/>
      <c r="R160" s="66"/>
      <c r="S160" s="66"/>
      <c r="T160" s="66"/>
      <c r="U160" s="66"/>
      <c r="V160" s="66"/>
      <c r="W160" s="66"/>
      <c r="X160" s="66"/>
      <c r="Y160" s="66"/>
      <c r="Z160" s="66"/>
      <c r="AA160" s="17">
        <f t="shared" si="38"/>
      </c>
      <c r="AB160" s="1">
        <f t="shared" si="39"/>
      </c>
      <c r="AC160" s="14" t="e">
        <f t="shared" si="43"/>
        <v>#VALUE!</v>
      </c>
      <c r="AE160" s="10">
        <f t="shared" si="31"/>
        <v>49658</v>
      </c>
      <c r="AF160" s="1"/>
      <c r="AG160" s="1"/>
      <c r="AH160" s="11"/>
      <c r="AI160" s="11"/>
      <c r="AK160" s="16">
        <f t="shared" si="32"/>
        <v>0</v>
      </c>
      <c r="AO160" s="5">
        <f t="shared" si="33"/>
      </c>
      <c r="AS160" s="5"/>
      <c r="AU160" s="1"/>
    </row>
    <row r="161" spans="2:47" ht="15" customHeight="1">
      <c r="B161" s="59"/>
      <c r="C161" s="59"/>
      <c r="D161" s="59"/>
      <c r="E161" s="59"/>
      <c r="F161" s="18">
        <f t="shared" si="34"/>
      </c>
      <c r="G161" s="153">
        <f t="shared" si="35"/>
      </c>
      <c r="H161" s="153"/>
      <c r="I161" s="133">
        <f t="shared" si="40"/>
      </c>
      <c r="J161" s="62">
        <f t="shared" si="41"/>
      </c>
      <c r="K161" s="62">
        <f t="shared" si="30"/>
      </c>
      <c r="L161" s="133">
        <f t="shared" si="42"/>
      </c>
      <c r="M161" s="62">
        <f t="shared" si="36"/>
      </c>
      <c r="N161" s="61">
        <f t="shared" si="44"/>
      </c>
      <c r="O161" s="144">
        <f t="shared" si="37"/>
      </c>
      <c r="P161" s="144"/>
      <c r="Q161" s="144"/>
      <c r="R161" s="66"/>
      <c r="S161" s="66"/>
      <c r="T161" s="66"/>
      <c r="U161" s="66"/>
      <c r="V161" s="66"/>
      <c r="W161" s="66"/>
      <c r="X161" s="66"/>
      <c r="Y161" s="66"/>
      <c r="Z161" s="66"/>
      <c r="AA161" s="17">
        <f t="shared" si="38"/>
      </c>
      <c r="AB161" s="1">
        <f t="shared" si="39"/>
      </c>
      <c r="AC161" s="14" t="e">
        <f t="shared" si="43"/>
        <v>#VALUE!</v>
      </c>
      <c r="AE161" s="10">
        <f t="shared" si="31"/>
        <v>49689</v>
      </c>
      <c r="AF161" s="1"/>
      <c r="AG161" s="1"/>
      <c r="AH161" s="11"/>
      <c r="AI161" s="11"/>
      <c r="AK161" s="16">
        <f t="shared" si="32"/>
        <v>0</v>
      </c>
      <c r="AO161" s="5">
        <f t="shared" si="33"/>
      </c>
      <c r="AS161" s="5"/>
      <c r="AU161" s="1"/>
    </row>
    <row r="162" spans="2:47" ht="15" customHeight="1">
      <c r="B162" s="52"/>
      <c r="C162" s="52"/>
      <c r="D162" s="33"/>
      <c r="E162" s="33"/>
      <c r="F162" s="18">
        <f t="shared" si="34"/>
      </c>
      <c r="G162" s="153">
        <f t="shared" si="35"/>
      </c>
      <c r="H162" s="153"/>
      <c r="I162" s="133">
        <f t="shared" si="40"/>
      </c>
      <c r="J162" s="62">
        <f t="shared" si="41"/>
      </c>
      <c r="K162" s="62">
        <f t="shared" si="30"/>
      </c>
      <c r="L162" s="133">
        <f t="shared" si="42"/>
      </c>
      <c r="M162" s="62">
        <f t="shared" si="36"/>
      </c>
      <c r="N162" s="61">
        <f t="shared" si="44"/>
      </c>
      <c r="O162" s="144">
        <f t="shared" si="37"/>
      </c>
      <c r="P162" s="144"/>
      <c r="Q162" s="144"/>
      <c r="R162" s="66"/>
      <c r="S162" s="66"/>
      <c r="T162" s="66"/>
      <c r="U162" s="66"/>
      <c r="V162" s="66"/>
      <c r="W162" s="66"/>
      <c r="X162" s="66"/>
      <c r="Y162" s="66"/>
      <c r="Z162" s="66"/>
      <c r="AA162" s="17">
        <f t="shared" si="38"/>
      </c>
      <c r="AB162" s="1">
        <f t="shared" si="39"/>
      </c>
      <c r="AC162" s="14" t="e">
        <f t="shared" si="43"/>
        <v>#VALUE!</v>
      </c>
      <c r="AE162" s="10">
        <f t="shared" si="31"/>
        <v>49720</v>
      </c>
      <c r="AF162" s="1"/>
      <c r="AG162" s="1"/>
      <c r="AH162" s="11"/>
      <c r="AI162" s="11"/>
      <c r="AK162" s="16">
        <f t="shared" si="32"/>
        <v>0</v>
      </c>
      <c r="AO162" s="5">
        <f t="shared" si="33"/>
      </c>
      <c r="AS162" s="5"/>
      <c r="AU162" s="1"/>
    </row>
    <row r="163" spans="2:47" ht="15" customHeight="1">
      <c r="B163" s="59"/>
      <c r="C163" s="59"/>
      <c r="D163" s="59"/>
      <c r="E163" s="59"/>
      <c r="F163" s="18">
        <f t="shared" si="34"/>
      </c>
      <c r="G163" s="153">
        <f t="shared" si="35"/>
      </c>
      <c r="H163" s="153"/>
      <c r="I163" s="133">
        <f t="shared" si="40"/>
      </c>
      <c r="J163" s="62">
        <f t="shared" si="41"/>
      </c>
      <c r="K163" s="62">
        <f t="shared" si="30"/>
      </c>
      <c r="L163" s="133">
        <f t="shared" si="42"/>
      </c>
      <c r="M163" s="62">
        <f t="shared" si="36"/>
      </c>
      <c r="N163" s="61">
        <f t="shared" si="44"/>
      </c>
      <c r="O163" s="144">
        <f t="shared" si="37"/>
      </c>
      <c r="P163" s="144"/>
      <c r="Q163" s="144"/>
      <c r="R163" s="66"/>
      <c r="S163" s="66"/>
      <c r="T163" s="66"/>
      <c r="U163" s="66"/>
      <c r="V163" s="66"/>
      <c r="W163" s="66"/>
      <c r="X163" s="66"/>
      <c r="Y163" s="66"/>
      <c r="Z163" s="66"/>
      <c r="AA163" s="17">
        <f t="shared" si="38"/>
      </c>
      <c r="AB163" s="1">
        <f t="shared" si="39"/>
      </c>
      <c r="AC163" s="14" t="e">
        <f t="shared" si="43"/>
        <v>#VALUE!</v>
      </c>
      <c r="AE163" s="10">
        <f t="shared" si="31"/>
        <v>49749</v>
      </c>
      <c r="AF163" s="1"/>
      <c r="AG163" s="1"/>
      <c r="AH163" s="11"/>
      <c r="AI163" s="11"/>
      <c r="AK163" s="16">
        <f t="shared" si="32"/>
        <v>0</v>
      </c>
      <c r="AO163" s="5">
        <f t="shared" si="33"/>
      </c>
      <c r="AS163" s="5"/>
      <c r="AU163" s="1"/>
    </row>
    <row r="164" spans="2:47" ht="15" customHeight="1">
      <c r="B164" s="52"/>
      <c r="C164" s="52"/>
      <c r="D164" s="33"/>
      <c r="E164" s="33"/>
      <c r="F164" s="18">
        <f t="shared" si="34"/>
      </c>
      <c r="G164" s="153">
        <f t="shared" si="35"/>
      </c>
      <c r="H164" s="153"/>
      <c r="I164" s="133">
        <f t="shared" si="40"/>
      </c>
      <c r="J164" s="62">
        <f t="shared" si="41"/>
      </c>
      <c r="K164" s="62">
        <f t="shared" si="30"/>
      </c>
      <c r="L164" s="133">
        <f t="shared" si="42"/>
      </c>
      <c r="M164" s="62">
        <f t="shared" si="36"/>
      </c>
      <c r="N164" s="61">
        <f t="shared" si="44"/>
      </c>
      <c r="O164" s="144">
        <f t="shared" si="37"/>
      </c>
      <c r="P164" s="144"/>
      <c r="Q164" s="144"/>
      <c r="R164" s="66"/>
      <c r="S164" s="66"/>
      <c r="T164" s="66"/>
      <c r="U164" s="66"/>
      <c r="V164" s="66"/>
      <c r="W164" s="66"/>
      <c r="X164" s="66"/>
      <c r="Y164" s="66"/>
      <c r="Z164" s="66"/>
      <c r="AA164" s="17">
        <f t="shared" si="38"/>
      </c>
      <c r="AB164" s="1">
        <f t="shared" si="39"/>
      </c>
      <c r="AC164" s="14" t="e">
        <f t="shared" si="43"/>
        <v>#VALUE!</v>
      </c>
      <c r="AE164" s="10">
        <f t="shared" si="31"/>
        <v>49780</v>
      </c>
      <c r="AF164" s="1"/>
      <c r="AG164" s="1"/>
      <c r="AH164" s="11"/>
      <c r="AI164" s="11"/>
      <c r="AK164" s="16">
        <f t="shared" si="32"/>
        <v>0</v>
      </c>
      <c r="AO164" s="5">
        <f t="shared" si="33"/>
      </c>
      <c r="AS164" s="5"/>
      <c r="AU164" s="1"/>
    </row>
    <row r="165" spans="2:47" ht="15" customHeight="1">
      <c r="B165" s="59"/>
      <c r="C165" s="59"/>
      <c r="D165" s="59"/>
      <c r="E165" s="59"/>
      <c r="F165" s="18">
        <f t="shared" si="34"/>
      </c>
      <c r="G165" s="153">
        <f t="shared" si="35"/>
      </c>
      <c r="H165" s="153"/>
      <c r="I165" s="133">
        <f t="shared" si="40"/>
      </c>
      <c r="J165" s="62">
        <f t="shared" si="41"/>
      </c>
      <c r="K165" s="62">
        <f t="shared" si="30"/>
      </c>
      <c r="L165" s="133">
        <f t="shared" si="42"/>
      </c>
      <c r="M165" s="62">
        <f t="shared" si="36"/>
      </c>
      <c r="N165" s="61">
        <f t="shared" si="44"/>
      </c>
      <c r="O165" s="144">
        <f t="shared" si="37"/>
      </c>
      <c r="P165" s="144"/>
      <c r="Q165" s="144"/>
      <c r="R165" s="66"/>
      <c r="S165" s="66"/>
      <c r="T165" s="66"/>
      <c r="U165" s="66"/>
      <c r="V165" s="66"/>
      <c r="W165" s="66"/>
      <c r="X165" s="66"/>
      <c r="Y165" s="66"/>
      <c r="Z165" s="66"/>
      <c r="AA165" s="17">
        <f t="shared" si="38"/>
      </c>
      <c r="AB165" s="1">
        <f t="shared" si="39"/>
      </c>
      <c r="AC165" s="14" t="e">
        <f t="shared" si="43"/>
        <v>#VALUE!</v>
      </c>
      <c r="AE165" s="10">
        <f t="shared" si="31"/>
        <v>49810</v>
      </c>
      <c r="AF165" s="1"/>
      <c r="AG165" s="1"/>
      <c r="AH165" s="11"/>
      <c r="AI165" s="11"/>
      <c r="AK165" s="16">
        <f t="shared" si="32"/>
        <v>0</v>
      </c>
      <c r="AO165" s="5">
        <f t="shared" si="33"/>
      </c>
      <c r="AS165" s="5"/>
      <c r="AU165" s="1"/>
    </row>
    <row r="166" spans="2:47" ht="15" customHeight="1">
      <c r="B166" s="52"/>
      <c r="C166" s="52"/>
      <c r="D166" s="33"/>
      <c r="E166" s="33"/>
      <c r="F166" s="18">
        <f t="shared" si="34"/>
      </c>
      <c r="G166" s="153">
        <f t="shared" si="35"/>
      </c>
      <c r="H166" s="153"/>
      <c r="I166" s="133">
        <f t="shared" si="40"/>
      </c>
      <c r="J166" s="62">
        <f t="shared" si="41"/>
      </c>
      <c r="K166" s="62">
        <f t="shared" si="30"/>
      </c>
      <c r="L166" s="133">
        <f t="shared" si="42"/>
      </c>
      <c r="M166" s="62">
        <f t="shared" si="36"/>
      </c>
      <c r="N166" s="61">
        <f t="shared" si="44"/>
      </c>
      <c r="O166" s="144">
        <f t="shared" si="37"/>
      </c>
      <c r="P166" s="144"/>
      <c r="Q166" s="144"/>
      <c r="R166" s="66"/>
      <c r="S166" s="66"/>
      <c r="T166" s="66"/>
      <c r="U166" s="66"/>
      <c r="V166" s="66"/>
      <c r="W166" s="66"/>
      <c r="X166" s="66"/>
      <c r="Y166" s="66"/>
      <c r="Z166" s="66"/>
      <c r="AA166" s="17">
        <f t="shared" si="38"/>
      </c>
      <c r="AB166" s="1">
        <f t="shared" si="39"/>
      </c>
      <c r="AC166" s="14" t="e">
        <f t="shared" si="43"/>
        <v>#VALUE!</v>
      </c>
      <c r="AE166" s="10">
        <f t="shared" si="31"/>
        <v>49841</v>
      </c>
      <c r="AF166" s="1"/>
      <c r="AG166" s="1"/>
      <c r="AH166" s="11"/>
      <c r="AI166" s="11"/>
      <c r="AK166" s="16">
        <f t="shared" si="32"/>
        <v>0</v>
      </c>
      <c r="AO166" s="5">
        <f t="shared" si="33"/>
      </c>
      <c r="AS166" s="5"/>
      <c r="AU166" s="1"/>
    </row>
    <row r="167" spans="2:47" ht="15" customHeight="1">
      <c r="B167" s="59"/>
      <c r="C167" s="59"/>
      <c r="D167" s="59"/>
      <c r="E167" s="59"/>
      <c r="F167" s="18">
        <f t="shared" si="34"/>
      </c>
      <c r="G167" s="153">
        <f t="shared" si="35"/>
      </c>
      <c r="H167" s="153"/>
      <c r="I167" s="133">
        <f t="shared" si="40"/>
      </c>
      <c r="J167" s="62">
        <f t="shared" si="41"/>
      </c>
      <c r="K167" s="62">
        <f t="shared" si="30"/>
      </c>
      <c r="L167" s="133">
        <f t="shared" si="42"/>
      </c>
      <c r="M167" s="62">
        <f t="shared" si="36"/>
      </c>
      <c r="N167" s="61">
        <f t="shared" si="44"/>
      </c>
      <c r="O167" s="144">
        <f t="shared" si="37"/>
      </c>
      <c r="P167" s="144"/>
      <c r="Q167" s="144"/>
      <c r="R167" s="66"/>
      <c r="S167" s="66"/>
      <c r="T167" s="66"/>
      <c r="U167" s="66"/>
      <c r="V167" s="66"/>
      <c r="W167" s="66"/>
      <c r="X167" s="66"/>
      <c r="Y167" s="66"/>
      <c r="Z167" s="66"/>
      <c r="AA167" s="17">
        <f t="shared" si="38"/>
      </c>
      <c r="AB167" s="1">
        <f t="shared" si="39"/>
      </c>
      <c r="AC167" s="14" t="e">
        <f t="shared" si="43"/>
        <v>#VALUE!</v>
      </c>
      <c r="AE167" s="10">
        <f t="shared" si="31"/>
        <v>49871</v>
      </c>
      <c r="AF167" s="1"/>
      <c r="AG167" s="1"/>
      <c r="AH167" s="11"/>
      <c r="AI167" s="11"/>
      <c r="AK167" s="16">
        <f t="shared" si="32"/>
        <v>0</v>
      </c>
      <c r="AO167" s="5">
        <f t="shared" si="33"/>
      </c>
      <c r="AS167" s="5"/>
      <c r="AU167" s="1"/>
    </row>
    <row r="168" spans="2:47" ht="15" customHeight="1">
      <c r="B168" s="52"/>
      <c r="C168" s="52"/>
      <c r="D168" s="33"/>
      <c r="E168" s="33"/>
      <c r="F168" s="18">
        <f t="shared" si="34"/>
      </c>
      <c r="G168" s="153">
        <f t="shared" si="35"/>
      </c>
      <c r="H168" s="153"/>
      <c r="I168" s="133">
        <f t="shared" si="40"/>
      </c>
      <c r="J168" s="62">
        <f t="shared" si="41"/>
      </c>
      <c r="K168" s="62">
        <f t="shared" si="30"/>
      </c>
      <c r="L168" s="133">
        <f t="shared" si="42"/>
      </c>
      <c r="M168" s="62">
        <f t="shared" si="36"/>
      </c>
      <c r="N168" s="61">
        <f t="shared" si="44"/>
      </c>
      <c r="O168" s="144">
        <f t="shared" si="37"/>
      </c>
      <c r="P168" s="144"/>
      <c r="Q168" s="144"/>
      <c r="R168" s="66"/>
      <c r="S168" s="66"/>
      <c r="T168" s="66"/>
      <c r="U168" s="66"/>
      <c r="V168" s="66"/>
      <c r="W168" s="66"/>
      <c r="X168" s="66"/>
      <c r="Y168" s="66"/>
      <c r="Z168" s="66"/>
      <c r="AA168" s="17">
        <f t="shared" si="38"/>
      </c>
      <c r="AB168" s="1">
        <f t="shared" si="39"/>
      </c>
      <c r="AC168" s="14" t="e">
        <f t="shared" si="43"/>
        <v>#VALUE!</v>
      </c>
      <c r="AE168" s="10">
        <f t="shared" si="31"/>
        <v>49902</v>
      </c>
      <c r="AF168" s="1"/>
      <c r="AG168" s="1"/>
      <c r="AH168" s="11"/>
      <c r="AI168" s="11"/>
      <c r="AK168" s="16">
        <f t="shared" si="32"/>
        <v>0</v>
      </c>
      <c r="AO168" s="5">
        <f t="shared" si="33"/>
      </c>
      <c r="AS168" s="5"/>
      <c r="AU168" s="1"/>
    </row>
    <row r="169" spans="2:47" ht="15" customHeight="1">
      <c r="B169" s="59"/>
      <c r="C169" s="59"/>
      <c r="D169" s="59"/>
      <c r="E169" s="59"/>
      <c r="F169" s="18">
        <f t="shared" si="34"/>
      </c>
      <c r="G169" s="153">
        <f t="shared" si="35"/>
      </c>
      <c r="H169" s="153"/>
      <c r="I169" s="133">
        <f t="shared" si="40"/>
      </c>
      <c r="J169" s="62">
        <f t="shared" si="41"/>
      </c>
      <c r="K169" s="62">
        <f t="shared" si="30"/>
      </c>
      <c r="L169" s="133">
        <f t="shared" si="42"/>
      </c>
      <c r="M169" s="62">
        <f t="shared" si="36"/>
      </c>
      <c r="N169" s="61">
        <f t="shared" si="44"/>
      </c>
      <c r="O169" s="144">
        <f t="shared" si="37"/>
      </c>
      <c r="P169" s="144"/>
      <c r="Q169" s="144"/>
      <c r="R169" s="66"/>
      <c r="S169" s="66"/>
      <c r="T169" s="66"/>
      <c r="U169" s="66"/>
      <c r="V169" s="66"/>
      <c r="W169" s="66"/>
      <c r="X169" s="66"/>
      <c r="Y169" s="66"/>
      <c r="Z169" s="66"/>
      <c r="AA169" s="17">
        <f t="shared" si="38"/>
      </c>
      <c r="AB169" s="1">
        <f t="shared" si="39"/>
      </c>
      <c r="AC169" s="14" t="e">
        <f t="shared" si="43"/>
        <v>#VALUE!</v>
      </c>
      <c r="AE169" s="10">
        <f t="shared" si="31"/>
        <v>49933</v>
      </c>
      <c r="AF169" s="1"/>
      <c r="AG169" s="1"/>
      <c r="AH169" s="11"/>
      <c r="AI169" s="11"/>
      <c r="AK169" s="16">
        <f t="shared" si="32"/>
        <v>0</v>
      </c>
      <c r="AO169" s="5">
        <f t="shared" si="33"/>
      </c>
      <c r="AS169" s="5"/>
      <c r="AU169" s="1"/>
    </row>
    <row r="170" spans="2:47" ht="15" customHeight="1">
      <c r="B170" s="52"/>
      <c r="C170" s="52"/>
      <c r="D170" s="33"/>
      <c r="E170" s="33"/>
      <c r="F170" s="18">
        <f t="shared" si="34"/>
      </c>
      <c r="G170" s="153">
        <f t="shared" si="35"/>
      </c>
      <c r="H170" s="153"/>
      <c r="I170" s="133">
        <f t="shared" si="40"/>
      </c>
      <c r="J170" s="62">
        <f t="shared" si="41"/>
      </c>
      <c r="K170" s="62">
        <f t="shared" si="30"/>
      </c>
      <c r="L170" s="133">
        <f t="shared" si="42"/>
      </c>
      <c r="M170" s="62">
        <f t="shared" si="36"/>
      </c>
      <c r="N170" s="61">
        <f t="shared" si="44"/>
      </c>
      <c r="O170" s="144">
        <f t="shared" si="37"/>
      </c>
      <c r="P170" s="144"/>
      <c r="Q170" s="144"/>
      <c r="R170" s="66"/>
      <c r="S170" s="66"/>
      <c r="T170" s="66"/>
      <c r="U170" s="66"/>
      <c r="V170" s="66"/>
      <c r="W170" s="66"/>
      <c r="X170" s="66"/>
      <c r="Y170" s="66"/>
      <c r="Z170" s="66"/>
      <c r="AA170" s="17">
        <f t="shared" si="38"/>
      </c>
      <c r="AB170" s="1">
        <f t="shared" si="39"/>
      </c>
      <c r="AC170" s="14" t="e">
        <f t="shared" si="43"/>
        <v>#VALUE!</v>
      </c>
      <c r="AE170" s="10">
        <f t="shared" si="31"/>
        <v>49963</v>
      </c>
      <c r="AF170" s="1"/>
      <c r="AG170" s="1"/>
      <c r="AH170" s="11"/>
      <c r="AI170" s="11"/>
      <c r="AK170" s="16">
        <f t="shared" si="32"/>
        <v>0</v>
      </c>
      <c r="AO170" s="5">
        <f t="shared" si="33"/>
      </c>
      <c r="AS170" s="5"/>
      <c r="AU170" s="1"/>
    </row>
    <row r="171" spans="2:47" ht="15" customHeight="1">
      <c r="B171" s="59"/>
      <c r="C171" s="59"/>
      <c r="D171" s="59"/>
      <c r="E171" s="59"/>
      <c r="F171" s="18">
        <f t="shared" si="34"/>
      </c>
      <c r="G171" s="153">
        <f t="shared" si="35"/>
      </c>
      <c r="H171" s="153"/>
      <c r="I171" s="133">
        <f t="shared" si="40"/>
      </c>
      <c r="J171" s="62">
        <f t="shared" si="41"/>
      </c>
      <c r="K171" s="62">
        <f t="shared" si="30"/>
      </c>
      <c r="L171" s="133">
        <f t="shared" si="42"/>
      </c>
      <c r="M171" s="62">
        <f t="shared" si="36"/>
      </c>
      <c r="N171" s="61">
        <f t="shared" si="44"/>
      </c>
      <c r="O171" s="144">
        <f t="shared" si="37"/>
      </c>
      <c r="P171" s="144"/>
      <c r="Q171" s="144"/>
      <c r="R171" s="66"/>
      <c r="S171" s="66"/>
      <c r="T171" s="66"/>
      <c r="U171" s="66"/>
      <c r="V171" s="66"/>
      <c r="W171" s="66"/>
      <c r="X171" s="66"/>
      <c r="Y171" s="66"/>
      <c r="Z171" s="66"/>
      <c r="AA171" s="17">
        <f t="shared" si="38"/>
      </c>
      <c r="AB171" s="1">
        <f t="shared" si="39"/>
      </c>
      <c r="AC171" s="14" t="e">
        <f t="shared" si="43"/>
        <v>#VALUE!</v>
      </c>
      <c r="AE171" s="10">
        <f t="shared" si="31"/>
        <v>49994</v>
      </c>
      <c r="AF171" s="1"/>
      <c r="AG171" s="1"/>
      <c r="AH171" s="11"/>
      <c r="AI171" s="11"/>
      <c r="AK171" s="16">
        <f t="shared" si="32"/>
        <v>0</v>
      </c>
      <c r="AO171" s="5">
        <f t="shared" si="33"/>
      </c>
      <c r="AS171" s="5"/>
      <c r="AU171" s="1"/>
    </row>
    <row r="172" spans="2:47" ht="15" customHeight="1">
      <c r="B172" s="52"/>
      <c r="C172" s="52"/>
      <c r="D172" s="33"/>
      <c r="E172" s="33"/>
      <c r="F172" s="18">
        <f t="shared" si="34"/>
      </c>
      <c r="G172" s="153">
        <f t="shared" si="35"/>
      </c>
      <c r="H172" s="153"/>
      <c r="I172" s="133">
        <f t="shared" si="40"/>
      </c>
      <c r="J172" s="62">
        <f t="shared" si="41"/>
      </c>
      <c r="K172" s="62">
        <f t="shared" si="30"/>
      </c>
      <c r="L172" s="133">
        <f t="shared" si="42"/>
      </c>
      <c r="M172" s="62">
        <f t="shared" si="36"/>
      </c>
      <c r="N172" s="61">
        <f t="shared" si="44"/>
      </c>
      <c r="O172" s="144">
        <f t="shared" si="37"/>
      </c>
      <c r="P172" s="144"/>
      <c r="Q172" s="144"/>
      <c r="R172" s="66"/>
      <c r="S172" s="66"/>
      <c r="T172" s="66"/>
      <c r="U172" s="66"/>
      <c r="V172" s="66"/>
      <c r="W172" s="66"/>
      <c r="X172" s="66"/>
      <c r="Y172" s="66"/>
      <c r="Z172" s="66"/>
      <c r="AA172" s="17">
        <f t="shared" si="38"/>
      </c>
      <c r="AB172" s="1">
        <f t="shared" si="39"/>
      </c>
      <c r="AC172" s="14" t="e">
        <f t="shared" si="43"/>
        <v>#VALUE!</v>
      </c>
      <c r="AE172" s="10">
        <f t="shared" si="31"/>
        <v>50024</v>
      </c>
      <c r="AF172" s="1"/>
      <c r="AG172" s="1"/>
      <c r="AH172" s="11"/>
      <c r="AI172" s="11"/>
      <c r="AK172" s="16">
        <f t="shared" si="32"/>
        <v>0</v>
      </c>
      <c r="AO172" s="5">
        <f t="shared" si="33"/>
      </c>
      <c r="AS172" s="5"/>
      <c r="AU172" s="1"/>
    </row>
    <row r="173" spans="2:47" ht="15" customHeight="1">
      <c r="B173" s="59"/>
      <c r="C173" s="59"/>
      <c r="D173" s="59"/>
      <c r="E173" s="59"/>
      <c r="F173" s="18">
        <f t="shared" si="34"/>
      </c>
      <c r="G173" s="153">
        <f t="shared" si="35"/>
      </c>
      <c r="H173" s="153"/>
      <c r="I173" s="133">
        <f t="shared" si="40"/>
      </c>
      <c r="J173" s="62">
        <f t="shared" si="41"/>
      </c>
      <c r="K173" s="62">
        <f t="shared" si="30"/>
      </c>
      <c r="L173" s="133">
        <f t="shared" si="42"/>
      </c>
      <c r="M173" s="62">
        <f t="shared" si="36"/>
      </c>
      <c r="N173" s="61">
        <f t="shared" si="44"/>
      </c>
      <c r="O173" s="144">
        <f t="shared" si="37"/>
      </c>
      <c r="P173" s="144"/>
      <c r="Q173" s="144"/>
      <c r="R173" s="66"/>
      <c r="S173" s="66"/>
      <c r="T173" s="66"/>
      <c r="U173" s="66"/>
      <c r="V173" s="66"/>
      <c r="W173" s="66"/>
      <c r="X173" s="66"/>
      <c r="Y173" s="66"/>
      <c r="Z173" s="66"/>
      <c r="AA173" s="17">
        <f t="shared" si="38"/>
      </c>
      <c r="AB173" s="1">
        <f t="shared" si="39"/>
      </c>
      <c r="AC173" s="14" t="e">
        <f t="shared" si="43"/>
        <v>#VALUE!</v>
      </c>
      <c r="AE173" s="10">
        <f t="shared" si="31"/>
        <v>50055</v>
      </c>
      <c r="AF173" s="1"/>
      <c r="AG173" s="1"/>
      <c r="AH173" s="11"/>
      <c r="AI173" s="11"/>
      <c r="AK173" s="16">
        <f t="shared" si="32"/>
        <v>0</v>
      </c>
      <c r="AO173" s="5">
        <f t="shared" si="33"/>
      </c>
      <c r="AS173" s="5"/>
      <c r="AU173" s="1"/>
    </row>
    <row r="174" spans="2:47" ht="15" customHeight="1">
      <c r="B174" s="52"/>
      <c r="C174" s="52"/>
      <c r="D174" s="33"/>
      <c r="E174" s="33"/>
      <c r="F174" s="18">
        <f t="shared" si="34"/>
      </c>
      <c r="G174" s="153">
        <f t="shared" si="35"/>
      </c>
      <c r="H174" s="153"/>
      <c r="I174" s="133">
        <f t="shared" si="40"/>
      </c>
      <c r="J174" s="62">
        <f t="shared" si="41"/>
      </c>
      <c r="K174" s="62">
        <f t="shared" si="30"/>
      </c>
      <c r="L174" s="133">
        <f t="shared" si="42"/>
      </c>
      <c r="M174" s="62">
        <f t="shared" si="36"/>
      </c>
      <c r="N174" s="61">
        <f t="shared" si="44"/>
      </c>
      <c r="O174" s="144">
        <f t="shared" si="37"/>
      </c>
      <c r="P174" s="144"/>
      <c r="Q174" s="144"/>
      <c r="R174" s="66"/>
      <c r="S174" s="66"/>
      <c r="T174" s="66"/>
      <c r="U174" s="66"/>
      <c r="V174" s="66"/>
      <c r="W174" s="66"/>
      <c r="X174" s="66"/>
      <c r="Y174" s="66"/>
      <c r="Z174" s="66"/>
      <c r="AA174" s="17">
        <f t="shared" si="38"/>
      </c>
      <c r="AB174" s="1">
        <f t="shared" si="39"/>
      </c>
      <c r="AC174" s="14" t="e">
        <f t="shared" si="43"/>
        <v>#VALUE!</v>
      </c>
      <c r="AE174" s="10">
        <f t="shared" si="31"/>
        <v>50086</v>
      </c>
      <c r="AF174" s="1"/>
      <c r="AG174" s="1"/>
      <c r="AH174" s="11"/>
      <c r="AI174" s="11"/>
      <c r="AK174" s="16">
        <f t="shared" si="32"/>
        <v>0</v>
      </c>
      <c r="AO174" s="5">
        <f t="shared" si="33"/>
      </c>
      <c r="AS174" s="5"/>
      <c r="AU174" s="1"/>
    </row>
    <row r="175" spans="2:47" ht="15" customHeight="1">
      <c r="B175" s="59"/>
      <c r="C175" s="59"/>
      <c r="D175" s="59"/>
      <c r="E175" s="59"/>
      <c r="F175" s="18">
        <f t="shared" si="34"/>
      </c>
      <c r="G175" s="153">
        <f t="shared" si="35"/>
      </c>
      <c r="H175" s="153"/>
      <c r="I175" s="133">
        <f t="shared" si="40"/>
      </c>
      <c r="J175" s="62">
        <f t="shared" si="41"/>
      </c>
      <c r="K175" s="62">
        <f t="shared" si="30"/>
      </c>
      <c r="L175" s="133">
        <f t="shared" si="42"/>
      </c>
      <c r="M175" s="62">
        <f t="shared" si="36"/>
      </c>
      <c r="N175" s="61">
        <f t="shared" si="44"/>
      </c>
      <c r="O175" s="144">
        <f t="shared" si="37"/>
      </c>
      <c r="P175" s="144"/>
      <c r="Q175" s="144"/>
      <c r="R175" s="66"/>
      <c r="S175" s="66"/>
      <c r="T175" s="66"/>
      <c r="U175" s="66"/>
      <c r="V175" s="66"/>
      <c r="W175" s="66"/>
      <c r="X175" s="66"/>
      <c r="Y175" s="66"/>
      <c r="Z175" s="66"/>
      <c r="AA175" s="17">
        <f t="shared" si="38"/>
      </c>
      <c r="AB175" s="1">
        <f t="shared" si="39"/>
      </c>
      <c r="AC175" s="14" t="e">
        <f t="shared" si="43"/>
        <v>#VALUE!</v>
      </c>
      <c r="AE175" s="10">
        <f t="shared" si="31"/>
        <v>50114</v>
      </c>
      <c r="AF175" s="1"/>
      <c r="AG175" s="1"/>
      <c r="AH175" s="11"/>
      <c r="AI175" s="11"/>
      <c r="AK175" s="16">
        <f t="shared" si="32"/>
        <v>0</v>
      </c>
      <c r="AO175" s="5">
        <f t="shared" si="33"/>
      </c>
      <c r="AS175" s="5"/>
      <c r="AU175" s="1"/>
    </row>
    <row r="176" spans="2:47" ht="15" customHeight="1">
      <c r="B176" s="52"/>
      <c r="C176" s="52"/>
      <c r="D176" s="33"/>
      <c r="E176" s="33"/>
      <c r="F176" s="18">
        <f t="shared" si="34"/>
      </c>
      <c r="G176" s="153">
        <f t="shared" si="35"/>
      </c>
      <c r="H176" s="153"/>
      <c r="I176" s="133">
        <f t="shared" si="40"/>
      </c>
      <c r="J176" s="62">
        <f t="shared" si="41"/>
      </c>
      <c r="K176" s="62">
        <f t="shared" si="30"/>
      </c>
      <c r="L176" s="133">
        <f t="shared" si="42"/>
      </c>
      <c r="M176" s="62">
        <f t="shared" si="36"/>
      </c>
      <c r="N176" s="61">
        <f t="shared" si="44"/>
      </c>
      <c r="O176" s="144">
        <f t="shared" si="37"/>
      </c>
      <c r="P176" s="144"/>
      <c r="Q176" s="144"/>
      <c r="R176" s="66"/>
      <c r="S176" s="66"/>
      <c r="T176" s="66"/>
      <c r="U176" s="66"/>
      <c r="V176" s="66"/>
      <c r="W176" s="66"/>
      <c r="X176" s="66"/>
      <c r="Y176" s="66"/>
      <c r="Z176" s="66"/>
      <c r="AA176" s="17">
        <f t="shared" si="38"/>
      </c>
      <c r="AB176" s="1">
        <f t="shared" si="39"/>
      </c>
      <c r="AC176" s="14" t="e">
        <f t="shared" si="43"/>
        <v>#VALUE!</v>
      </c>
      <c r="AE176" s="10">
        <f t="shared" si="31"/>
        <v>50145</v>
      </c>
      <c r="AF176" s="1"/>
      <c r="AG176" s="1"/>
      <c r="AH176" s="11"/>
      <c r="AI176" s="11"/>
      <c r="AK176" s="16">
        <f t="shared" si="32"/>
        <v>0</v>
      </c>
      <c r="AO176" s="5">
        <f t="shared" si="33"/>
      </c>
      <c r="AS176" s="5"/>
      <c r="AU176" s="1"/>
    </row>
    <row r="177" spans="2:47" ht="15" customHeight="1">
      <c r="B177" s="59"/>
      <c r="C177" s="59"/>
      <c r="D177" s="59"/>
      <c r="E177" s="59"/>
      <c r="F177" s="18">
        <f t="shared" si="34"/>
      </c>
      <c r="G177" s="153">
        <f t="shared" si="35"/>
      </c>
      <c r="H177" s="153"/>
      <c r="I177" s="133">
        <f t="shared" si="40"/>
      </c>
      <c r="J177" s="62">
        <f t="shared" si="41"/>
      </c>
      <c r="K177" s="62">
        <f t="shared" si="30"/>
      </c>
      <c r="L177" s="133">
        <f t="shared" si="42"/>
      </c>
      <c r="M177" s="62">
        <f t="shared" si="36"/>
      </c>
      <c r="N177" s="61">
        <f t="shared" si="44"/>
      </c>
      <c r="O177" s="144">
        <f t="shared" si="37"/>
      </c>
      <c r="P177" s="144"/>
      <c r="Q177" s="144"/>
      <c r="R177" s="66"/>
      <c r="S177" s="66"/>
      <c r="T177" s="66"/>
      <c r="U177" s="66"/>
      <c r="V177" s="66"/>
      <c r="W177" s="66"/>
      <c r="X177" s="66"/>
      <c r="Y177" s="66"/>
      <c r="Z177" s="66"/>
      <c r="AA177" s="17">
        <f t="shared" si="38"/>
      </c>
      <c r="AB177" s="1">
        <f t="shared" si="39"/>
      </c>
      <c r="AC177" s="14" t="e">
        <f t="shared" si="43"/>
        <v>#VALUE!</v>
      </c>
      <c r="AE177" s="10">
        <f t="shared" si="31"/>
        <v>50175</v>
      </c>
      <c r="AF177" s="1"/>
      <c r="AG177" s="1"/>
      <c r="AH177" s="11"/>
      <c r="AI177" s="11"/>
      <c r="AK177" s="16">
        <f t="shared" si="32"/>
        <v>0</v>
      </c>
      <c r="AO177" s="5">
        <f t="shared" si="33"/>
      </c>
      <c r="AS177" s="5"/>
      <c r="AU177" s="1"/>
    </row>
    <row r="178" spans="2:47" ht="15" customHeight="1">
      <c r="B178" s="52"/>
      <c r="C178" s="52"/>
      <c r="D178" s="33"/>
      <c r="E178" s="33"/>
      <c r="F178" s="18">
        <f t="shared" si="34"/>
      </c>
      <c r="G178" s="153">
        <f t="shared" si="35"/>
      </c>
      <c r="H178" s="153"/>
      <c r="I178" s="133">
        <f t="shared" si="40"/>
      </c>
      <c r="J178" s="62">
        <f t="shared" si="41"/>
      </c>
      <c r="K178" s="62">
        <f t="shared" si="30"/>
      </c>
      <c r="L178" s="133">
        <f t="shared" si="42"/>
      </c>
      <c r="M178" s="62">
        <f t="shared" si="36"/>
      </c>
      <c r="N178" s="61">
        <f t="shared" si="44"/>
      </c>
      <c r="O178" s="144">
        <f t="shared" si="37"/>
      </c>
      <c r="P178" s="144"/>
      <c r="Q178" s="144"/>
      <c r="R178" s="66"/>
      <c r="S178" s="66"/>
      <c r="T178" s="66"/>
      <c r="U178" s="66"/>
      <c r="V178" s="66"/>
      <c r="W178" s="66"/>
      <c r="X178" s="66"/>
      <c r="Y178" s="66"/>
      <c r="Z178" s="66"/>
      <c r="AA178" s="17">
        <f t="shared" si="38"/>
      </c>
      <c r="AB178" s="1">
        <f t="shared" si="39"/>
      </c>
      <c r="AC178" s="14" t="e">
        <f t="shared" si="43"/>
        <v>#VALUE!</v>
      </c>
      <c r="AE178" s="10">
        <f t="shared" si="31"/>
        <v>50206</v>
      </c>
      <c r="AF178" s="1"/>
      <c r="AG178" s="1"/>
      <c r="AH178" s="11"/>
      <c r="AI178" s="11"/>
      <c r="AK178" s="16">
        <f t="shared" si="32"/>
        <v>0</v>
      </c>
      <c r="AO178" s="5">
        <f t="shared" si="33"/>
      </c>
      <c r="AS178" s="5"/>
      <c r="AU178" s="1"/>
    </row>
    <row r="179" spans="2:47" ht="15" customHeight="1">
      <c r="B179" s="59"/>
      <c r="C179" s="59"/>
      <c r="D179" s="59"/>
      <c r="E179" s="59"/>
      <c r="F179" s="18">
        <f t="shared" si="34"/>
      </c>
      <c r="G179" s="153">
        <f t="shared" si="35"/>
      </c>
      <c r="H179" s="153"/>
      <c r="I179" s="133">
        <f t="shared" si="40"/>
      </c>
      <c r="J179" s="62">
        <f t="shared" si="41"/>
      </c>
      <c r="K179" s="62">
        <f t="shared" si="30"/>
      </c>
      <c r="L179" s="133">
        <f t="shared" si="42"/>
      </c>
      <c r="M179" s="62">
        <f t="shared" si="36"/>
      </c>
      <c r="N179" s="61">
        <f t="shared" si="44"/>
      </c>
      <c r="O179" s="144">
        <f t="shared" si="37"/>
      </c>
      <c r="P179" s="144"/>
      <c r="Q179" s="144"/>
      <c r="R179" s="66"/>
      <c r="S179" s="66"/>
      <c r="T179" s="66"/>
      <c r="U179" s="66"/>
      <c r="V179" s="66"/>
      <c r="W179" s="66"/>
      <c r="X179" s="66"/>
      <c r="Y179" s="66"/>
      <c r="Z179" s="66"/>
      <c r="AA179" s="17">
        <f t="shared" si="38"/>
      </c>
      <c r="AB179" s="1">
        <f t="shared" si="39"/>
      </c>
      <c r="AC179" s="14" t="e">
        <f t="shared" si="43"/>
        <v>#VALUE!</v>
      </c>
      <c r="AE179" s="10">
        <f t="shared" si="31"/>
        <v>50236</v>
      </c>
      <c r="AF179" s="1"/>
      <c r="AG179" s="1"/>
      <c r="AH179" s="11"/>
      <c r="AI179" s="11"/>
      <c r="AK179" s="16">
        <f t="shared" si="32"/>
        <v>0</v>
      </c>
      <c r="AO179" s="5">
        <f t="shared" si="33"/>
      </c>
      <c r="AS179" s="5"/>
      <c r="AU179" s="1"/>
    </row>
    <row r="180" spans="2:47" ht="15" customHeight="1">
      <c r="B180" s="52"/>
      <c r="C180" s="52"/>
      <c r="D180" s="33"/>
      <c r="E180" s="33"/>
      <c r="F180" s="18">
        <f t="shared" si="34"/>
      </c>
      <c r="G180" s="153">
        <f t="shared" si="35"/>
      </c>
      <c r="H180" s="153"/>
      <c r="I180" s="133">
        <f t="shared" si="40"/>
      </c>
      <c r="J180" s="62">
        <f t="shared" si="41"/>
      </c>
      <c r="K180" s="62">
        <f t="shared" si="30"/>
      </c>
      <c r="L180" s="133">
        <f t="shared" si="42"/>
      </c>
      <c r="M180" s="62">
        <f t="shared" si="36"/>
      </c>
      <c r="N180" s="61">
        <f t="shared" si="44"/>
      </c>
      <c r="O180" s="144">
        <f t="shared" si="37"/>
      </c>
      <c r="P180" s="144"/>
      <c r="Q180" s="144"/>
      <c r="R180" s="66"/>
      <c r="S180" s="66"/>
      <c r="T180" s="66"/>
      <c r="U180" s="66"/>
      <c r="V180" s="66"/>
      <c r="W180" s="66"/>
      <c r="X180" s="66"/>
      <c r="Y180" s="66"/>
      <c r="Z180" s="66"/>
      <c r="AA180" s="17">
        <f t="shared" si="38"/>
      </c>
      <c r="AB180" s="1">
        <f t="shared" si="39"/>
      </c>
      <c r="AC180" s="14" t="e">
        <f t="shared" si="43"/>
        <v>#VALUE!</v>
      </c>
      <c r="AE180" s="10">
        <f t="shared" si="31"/>
        <v>50267</v>
      </c>
      <c r="AF180" s="1"/>
      <c r="AG180" s="1"/>
      <c r="AH180" s="11"/>
      <c r="AI180" s="11"/>
      <c r="AK180" s="16">
        <f t="shared" si="32"/>
        <v>0</v>
      </c>
      <c r="AO180" s="5">
        <f t="shared" si="33"/>
      </c>
      <c r="AS180" s="5"/>
      <c r="AU180" s="1"/>
    </row>
    <row r="181" spans="2:47" ht="15" customHeight="1">
      <c r="B181" s="59"/>
      <c r="C181" s="59"/>
      <c r="D181" s="59"/>
      <c r="E181" s="59"/>
      <c r="F181" s="18">
        <f t="shared" si="34"/>
      </c>
      <c r="G181" s="153">
        <f t="shared" si="35"/>
      </c>
      <c r="H181" s="153"/>
      <c r="I181" s="133">
        <f t="shared" si="40"/>
      </c>
      <c r="J181" s="62">
        <f t="shared" si="41"/>
      </c>
      <c r="K181" s="62">
        <f t="shared" si="30"/>
      </c>
      <c r="L181" s="133">
        <f t="shared" si="42"/>
      </c>
      <c r="M181" s="62">
        <f t="shared" si="36"/>
      </c>
      <c r="N181" s="61">
        <f t="shared" si="44"/>
      </c>
      <c r="O181" s="144">
        <f t="shared" si="37"/>
      </c>
      <c r="P181" s="144"/>
      <c r="Q181" s="144"/>
      <c r="R181" s="66"/>
      <c r="S181" s="66"/>
      <c r="T181" s="66"/>
      <c r="U181" s="66"/>
      <c r="V181" s="66"/>
      <c r="W181" s="66"/>
      <c r="X181" s="66"/>
      <c r="Y181" s="66"/>
      <c r="Z181" s="66"/>
      <c r="AA181" s="17">
        <f t="shared" si="38"/>
      </c>
      <c r="AB181" s="1">
        <f t="shared" si="39"/>
      </c>
      <c r="AC181" s="14" t="e">
        <f t="shared" si="43"/>
        <v>#VALUE!</v>
      </c>
      <c r="AE181" s="10">
        <f t="shared" si="31"/>
        <v>50298</v>
      </c>
      <c r="AF181" s="1"/>
      <c r="AG181" s="1"/>
      <c r="AH181" s="11"/>
      <c r="AI181" s="11"/>
      <c r="AK181" s="16">
        <f t="shared" si="32"/>
        <v>0</v>
      </c>
      <c r="AO181" s="5">
        <f t="shared" si="33"/>
      </c>
      <c r="AS181" s="5"/>
      <c r="AU181" s="1"/>
    </row>
    <row r="182" spans="2:47" ht="15" customHeight="1">
      <c r="B182" s="52"/>
      <c r="C182" s="52"/>
      <c r="D182" s="33"/>
      <c r="E182" s="33"/>
      <c r="F182" s="18">
        <f t="shared" si="34"/>
      </c>
      <c r="G182" s="153">
        <f t="shared" si="35"/>
      </c>
      <c r="H182" s="153"/>
      <c r="I182" s="133">
        <f t="shared" si="40"/>
      </c>
      <c r="J182" s="62">
        <f t="shared" si="41"/>
      </c>
      <c r="K182" s="62">
        <f t="shared" si="30"/>
      </c>
      <c r="L182" s="133">
        <f t="shared" si="42"/>
      </c>
      <c r="M182" s="62">
        <f t="shared" si="36"/>
      </c>
      <c r="N182" s="61">
        <f t="shared" si="44"/>
      </c>
      <c r="O182" s="144">
        <f t="shared" si="37"/>
      </c>
      <c r="P182" s="144"/>
      <c r="Q182" s="144"/>
      <c r="R182" s="66"/>
      <c r="S182" s="66"/>
      <c r="T182" s="66"/>
      <c r="U182" s="66"/>
      <c r="V182" s="66"/>
      <c r="W182" s="66"/>
      <c r="X182" s="66"/>
      <c r="Y182" s="66"/>
      <c r="Z182" s="66"/>
      <c r="AA182" s="17">
        <f t="shared" si="38"/>
      </c>
      <c r="AB182" s="1">
        <f t="shared" si="39"/>
      </c>
      <c r="AC182" s="14" t="e">
        <f t="shared" si="43"/>
        <v>#VALUE!</v>
      </c>
      <c r="AE182" s="10">
        <f t="shared" si="31"/>
        <v>50328</v>
      </c>
      <c r="AF182" s="1"/>
      <c r="AG182" s="1"/>
      <c r="AH182" s="11"/>
      <c r="AI182" s="11"/>
      <c r="AK182" s="16">
        <f t="shared" si="32"/>
        <v>0</v>
      </c>
      <c r="AO182" s="5">
        <f t="shared" si="33"/>
      </c>
      <c r="AS182" s="5"/>
      <c r="AU182" s="1"/>
    </row>
    <row r="183" spans="2:47" ht="15" customHeight="1">
      <c r="B183" s="59"/>
      <c r="C183" s="59"/>
      <c r="D183" s="59"/>
      <c r="E183" s="59"/>
      <c r="F183" s="18">
        <f t="shared" si="34"/>
      </c>
      <c r="G183" s="153">
        <f t="shared" si="35"/>
      </c>
      <c r="H183" s="153"/>
      <c r="I183" s="133">
        <f t="shared" si="40"/>
      </c>
      <c r="J183" s="62">
        <f t="shared" si="41"/>
      </c>
      <c r="K183" s="62">
        <f t="shared" si="30"/>
      </c>
      <c r="L183" s="133">
        <f t="shared" si="42"/>
      </c>
      <c r="M183" s="62">
        <f t="shared" si="36"/>
      </c>
      <c r="N183" s="61">
        <f t="shared" si="44"/>
      </c>
      <c r="O183" s="144">
        <f t="shared" si="37"/>
      </c>
      <c r="P183" s="144"/>
      <c r="Q183" s="144"/>
      <c r="R183" s="66"/>
      <c r="S183" s="66"/>
      <c r="T183" s="66"/>
      <c r="U183" s="66"/>
      <c r="V183" s="66"/>
      <c r="W183" s="66"/>
      <c r="X183" s="66"/>
      <c r="Y183" s="66"/>
      <c r="Z183" s="66"/>
      <c r="AA183" s="17">
        <f t="shared" si="38"/>
      </c>
      <c r="AB183" s="1">
        <f t="shared" si="39"/>
      </c>
      <c r="AC183" s="14" t="e">
        <f t="shared" si="43"/>
        <v>#VALUE!</v>
      </c>
      <c r="AE183" s="10">
        <f t="shared" si="31"/>
        <v>50359</v>
      </c>
      <c r="AF183" s="1"/>
      <c r="AG183" s="1"/>
      <c r="AH183" s="11"/>
      <c r="AI183" s="11"/>
      <c r="AK183" s="16">
        <f t="shared" si="32"/>
        <v>0</v>
      </c>
      <c r="AO183" s="5">
        <f t="shared" si="33"/>
      </c>
      <c r="AS183" s="5"/>
      <c r="AU183" s="1"/>
    </row>
    <row r="184" spans="2:47" ht="15" customHeight="1">
      <c r="B184" s="52"/>
      <c r="C184" s="52"/>
      <c r="D184" s="33"/>
      <c r="E184" s="33"/>
      <c r="F184" s="18">
        <f t="shared" si="34"/>
      </c>
      <c r="G184" s="153">
        <f t="shared" si="35"/>
      </c>
      <c r="H184" s="153"/>
      <c r="I184" s="133">
        <f t="shared" si="40"/>
      </c>
      <c r="J184" s="62">
        <f t="shared" si="41"/>
      </c>
      <c r="K184" s="62">
        <f t="shared" si="30"/>
      </c>
      <c r="L184" s="133">
        <f t="shared" si="42"/>
      </c>
      <c r="M184" s="62">
        <f t="shared" si="36"/>
      </c>
      <c r="N184" s="61">
        <f t="shared" si="44"/>
      </c>
      <c r="O184" s="144">
        <f t="shared" si="37"/>
      </c>
      <c r="P184" s="144"/>
      <c r="Q184" s="144"/>
      <c r="R184" s="66"/>
      <c r="S184" s="66"/>
      <c r="T184" s="66"/>
      <c r="U184" s="66"/>
      <c r="V184" s="66"/>
      <c r="W184" s="66"/>
      <c r="X184" s="66"/>
      <c r="Y184" s="66"/>
      <c r="Z184" s="66"/>
      <c r="AA184" s="17">
        <f t="shared" si="38"/>
      </c>
      <c r="AB184" s="1">
        <f t="shared" si="39"/>
      </c>
      <c r="AC184" s="14" t="e">
        <f t="shared" si="43"/>
        <v>#VALUE!</v>
      </c>
      <c r="AE184" s="10">
        <f t="shared" si="31"/>
        <v>50389</v>
      </c>
      <c r="AF184" s="1"/>
      <c r="AG184" s="1"/>
      <c r="AH184" s="11"/>
      <c r="AI184" s="11"/>
      <c r="AK184" s="16">
        <f t="shared" si="32"/>
        <v>0</v>
      </c>
      <c r="AO184" s="5">
        <f t="shared" si="33"/>
      </c>
      <c r="AS184" s="5"/>
      <c r="AU184" s="1"/>
    </row>
    <row r="185" spans="2:47" ht="15" customHeight="1">
      <c r="B185" s="59"/>
      <c r="C185" s="59"/>
      <c r="D185" s="59"/>
      <c r="E185" s="59"/>
      <c r="F185" s="18">
        <f t="shared" si="34"/>
      </c>
      <c r="G185" s="153">
        <f t="shared" si="35"/>
      </c>
      <c r="H185" s="153"/>
      <c r="I185" s="133">
        <f t="shared" si="40"/>
      </c>
      <c r="J185" s="62">
        <f t="shared" si="41"/>
      </c>
      <c r="K185" s="62">
        <f t="shared" si="30"/>
      </c>
      <c r="L185" s="133">
        <f t="shared" si="42"/>
      </c>
      <c r="M185" s="62">
        <f t="shared" si="36"/>
      </c>
      <c r="N185" s="61">
        <f t="shared" si="44"/>
      </c>
      <c r="O185" s="144">
        <f t="shared" si="37"/>
      </c>
      <c r="P185" s="144"/>
      <c r="Q185" s="144"/>
      <c r="R185" s="66"/>
      <c r="S185" s="66"/>
      <c r="T185" s="66"/>
      <c r="U185" s="66"/>
      <c r="V185" s="66"/>
      <c r="W185" s="66"/>
      <c r="X185" s="66"/>
      <c r="Y185" s="66"/>
      <c r="Z185" s="66"/>
      <c r="AA185" s="17">
        <f t="shared" si="38"/>
      </c>
      <c r="AB185" s="1">
        <f t="shared" si="39"/>
      </c>
      <c r="AC185" s="14" t="e">
        <f t="shared" si="43"/>
        <v>#VALUE!</v>
      </c>
      <c r="AE185" s="10">
        <f t="shared" si="31"/>
        <v>50420</v>
      </c>
      <c r="AF185" s="1"/>
      <c r="AG185" s="1"/>
      <c r="AH185" s="11"/>
      <c r="AI185" s="11"/>
      <c r="AK185" s="16">
        <f t="shared" si="32"/>
        <v>0</v>
      </c>
      <c r="AO185" s="5">
        <f t="shared" si="33"/>
      </c>
      <c r="AS185" s="5"/>
      <c r="AU185" s="1"/>
    </row>
    <row r="186" spans="2:47" ht="15" customHeight="1">
      <c r="B186" s="52"/>
      <c r="C186" s="52"/>
      <c r="D186" s="33"/>
      <c r="E186" s="33"/>
      <c r="F186" s="18">
        <f t="shared" si="34"/>
      </c>
      <c r="G186" s="153">
        <f t="shared" si="35"/>
      </c>
      <c r="H186" s="153"/>
      <c r="I186" s="133">
        <f t="shared" si="40"/>
      </c>
      <c r="J186" s="62">
        <f t="shared" si="41"/>
      </c>
      <c r="K186" s="62">
        <f t="shared" si="30"/>
      </c>
      <c r="L186" s="133">
        <f t="shared" si="42"/>
      </c>
      <c r="M186" s="62">
        <f t="shared" si="36"/>
      </c>
      <c r="N186" s="61">
        <f t="shared" si="44"/>
      </c>
      <c r="O186" s="144">
        <f t="shared" si="37"/>
      </c>
      <c r="P186" s="144"/>
      <c r="Q186" s="144"/>
      <c r="R186" s="66"/>
      <c r="S186" s="66"/>
      <c r="T186" s="66"/>
      <c r="U186" s="66"/>
      <c r="V186" s="66"/>
      <c r="W186" s="66"/>
      <c r="X186" s="66"/>
      <c r="Y186" s="66"/>
      <c r="Z186" s="66"/>
      <c r="AA186" s="17">
        <f t="shared" si="38"/>
      </c>
      <c r="AB186" s="1">
        <f t="shared" si="39"/>
      </c>
      <c r="AC186" s="14" t="e">
        <f t="shared" si="43"/>
        <v>#VALUE!</v>
      </c>
      <c r="AE186" s="10">
        <f t="shared" si="31"/>
        <v>50451</v>
      </c>
      <c r="AF186" s="1"/>
      <c r="AG186" s="1"/>
      <c r="AH186" s="11"/>
      <c r="AI186" s="11"/>
      <c r="AK186" s="16">
        <f t="shared" si="32"/>
        <v>0</v>
      </c>
      <c r="AO186" s="5">
        <f t="shared" si="33"/>
      </c>
      <c r="AS186" s="5"/>
      <c r="AU186" s="1"/>
    </row>
    <row r="187" spans="2:47" ht="15" customHeight="1">
      <c r="B187" s="59"/>
      <c r="C187" s="59"/>
      <c r="D187" s="59"/>
      <c r="E187" s="59"/>
      <c r="F187" s="18">
        <f t="shared" si="34"/>
      </c>
      <c r="G187" s="153">
        <f t="shared" si="35"/>
      </c>
      <c r="H187" s="153"/>
      <c r="I187" s="133">
        <f t="shared" si="40"/>
      </c>
      <c r="J187" s="62">
        <f t="shared" si="41"/>
      </c>
      <c r="K187" s="62">
        <f t="shared" si="30"/>
      </c>
      <c r="L187" s="133">
        <f t="shared" si="42"/>
      </c>
      <c r="M187" s="62">
        <f t="shared" si="36"/>
      </c>
      <c r="N187" s="61">
        <f t="shared" si="44"/>
      </c>
      <c r="O187" s="144">
        <f t="shared" si="37"/>
      </c>
      <c r="P187" s="144"/>
      <c r="Q187" s="144"/>
      <c r="R187" s="66"/>
      <c r="S187" s="66"/>
      <c r="T187" s="66"/>
      <c r="U187" s="66"/>
      <c r="V187" s="66"/>
      <c r="W187" s="66"/>
      <c r="X187" s="66"/>
      <c r="Y187" s="66"/>
      <c r="Z187" s="66"/>
      <c r="AA187" s="17">
        <f t="shared" si="38"/>
      </c>
      <c r="AB187" s="1">
        <f t="shared" si="39"/>
      </c>
      <c r="AC187" s="14" t="e">
        <f t="shared" si="43"/>
        <v>#VALUE!</v>
      </c>
      <c r="AE187" s="10">
        <f t="shared" si="31"/>
        <v>50479</v>
      </c>
      <c r="AF187" s="1"/>
      <c r="AG187" s="1"/>
      <c r="AH187" s="11"/>
      <c r="AI187" s="11"/>
      <c r="AK187" s="16">
        <f t="shared" si="32"/>
        <v>0</v>
      </c>
      <c r="AO187" s="5">
        <f t="shared" si="33"/>
      </c>
      <c r="AS187" s="5"/>
      <c r="AU187" s="1"/>
    </row>
    <row r="188" spans="2:47" ht="15" customHeight="1">
      <c r="B188" s="52"/>
      <c r="C188" s="52"/>
      <c r="D188" s="33"/>
      <c r="E188" s="33"/>
      <c r="F188" s="18">
        <f t="shared" si="34"/>
      </c>
      <c r="G188" s="153">
        <f t="shared" si="35"/>
      </c>
      <c r="H188" s="153"/>
      <c r="I188" s="133">
        <f t="shared" si="40"/>
      </c>
      <c r="J188" s="62">
        <f t="shared" si="41"/>
      </c>
      <c r="K188" s="62">
        <f t="shared" si="30"/>
      </c>
      <c r="L188" s="133">
        <f t="shared" si="42"/>
      </c>
      <c r="M188" s="62">
        <f t="shared" si="36"/>
      </c>
      <c r="N188" s="61">
        <f t="shared" si="44"/>
      </c>
      <c r="O188" s="144">
        <f t="shared" si="37"/>
      </c>
      <c r="P188" s="144"/>
      <c r="Q188" s="144"/>
      <c r="R188" s="66"/>
      <c r="S188" s="66"/>
      <c r="T188" s="66"/>
      <c r="U188" s="66"/>
      <c r="V188" s="66"/>
      <c r="W188" s="66"/>
      <c r="X188" s="66"/>
      <c r="Y188" s="66"/>
      <c r="Z188" s="66"/>
      <c r="AA188" s="17">
        <f t="shared" si="38"/>
      </c>
      <c r="AB188" s="1">
        <f t="shared" si="39"/>
      </c>
      <c r="AC188" s="14" t="e">
        <f t="shared" si="43"/>
        <v>#VALUE!</v>
      </c>
      <c r="AE188" s="10">
        <f t="shared" si="31"/>
        <v>50510</v>
      </c>
      <c r="AF188" s="1"/>
      <c r="AG188" s="1"/>
      <c r="AH188" s="11"/>
      <c r="AI188" s="11"/>
      <c r="AK188" s="16">
        <f t="shared" si="32"/>
        <v>0</v>
      </c>
      <c r="AO188" s="5">
        <f t="shared" si="33"/>
      </c>
      <c r="AS188" s="5"/>
      <c r="AU188" s="1"/>
    </row>
    <row r="189" spans="2:47" ht="15" customHeight="1">
      <c r="B189" s="59"/>
      <c r="C189" s="59"/>
      <c r="D189" s="59"/>
      <c r="E189" s="59"/>
      <c r="F189" s="18">
        <f t="shared" si="34"/>
      </c>
      <c r="G189" s="153">
        <f t="shared" si="35"/>
      </c>
      <c r="H189" s="153"/>
      <c r="I189" s="133">
        <f t="shared" si="40"/>
      </c>
      <c r="J189" s="62">
        <f t="shared" si="41"/>
      </c>
      <c r="K189" s="62">
        <f t="shared" si="30"/>
      </c>
      <c r="L189" s="133">
        <f t="shared" si="42"/>
      </c>
      <c r="M189" s="62">
        <f t="shared" si="36"/>
      </c>
      <c r="N189" s="61">
        <f t="shared" si="44"/>
      </c>
      <c r="O189" s="144">
        <f t="shared" si="37"/>
      </c>
      <c r="P189" s="144"/>
      <c r="Q189" s="144"/>
      <c r="R189" s="66"/>
      <c r="S189" s="66"/>
      <c r="T189" s="66"/>
      <c r="U189" s="66"/>
      <c r="V189" s="66"/>
      <c r="W189" s="66"/>
      <c r="X189" s="66"/>
      <c r="Y189" s="66"/>
      <c r="Z189" s="66"/>
      <c r="AA189" s="17">
        <f t="shared" si="38"/>
      </c>
      <c r="AB189" s="1">
        <f t="shared" si="39"/>
      </c>
      <c r="AC189" s="14" t="e">
        <f t="shared" si="43"/>
        <v>#VALUE!</v>
      </c>
      <c r="AE189" s="10">
        <f t="shared" si="31"/>
        <v>50540</v>
      </c>
      <c r="AF189" s="1"/>
      <c r="AG189" s="1"/>
      <c r="AH189" s="11"/>
      <c r="AI189" s="11"/>
      <c r="AK189" s="16">
        <f t="shared" si="32"/>
        <v>0</v>
      </c>
      <c r="AO189" s="5">
        <f t="shared" si="33"/>
      </c>
      <c r="AS189" s="5"/>
      <c r="AU189" s="1"/>
    </row>
    <row r="190" spans="2:47" ht="15" customHeight="1">
      <c r="B190" s="52"/>
      <c r="C190" s="52"/>
      <c r="D190" s="33"/>
      <c r="E190" s="33"/>
      <c r="F190" s="18">
        <f t="shared" si="34"/>
      </c>
      <c r="G190" s="153">
        <f t="shared" si="35"/>
      </c>
      <c r="H190" s="153"/>
      <c r="I190" s="133">
        <f t="shared" si="40"/>
      </c>
      <c r="J190" s="62">
        <f t="shared" si="41"/>
      </c>
      <c r="K190" s="62">
        <f t="shared" si="30"/>
      </c>
      <c r="L190" s="133">
        <f t="shared" si="42"/>
      </c>
      <c r="M190" s="62">
        <f t="shared" si="36"/>
      </c>
      <c r="N190" s="61">
        <f t="shared" si="44"/>
      </c>
      <c r="O190" s="144">
        <f t="shared" si="37"/>
      </c>
      <c r="P190" s="144"/>
      <c r="Q190" s="144"/>
      <c r="R190" s="66"/>
      <c r="S190" s="66"/>
      <c r="T190" s="66"/>
      <c r="U190" s="66"/>
      <c r="V190" s="66"/>
      <c r="W190" s="66"/>
      <c r="X190" s="66"/>
      <c r="Y190" s="66"/>
      <c r="Z190" s="66"/>
      <c r="AA190" s="17">
        <f t="shared" si="38"/>
      </c>
      <c r="AB190" s="1">
        <f t="shared" si="39"/>
      </c>
      <c r="AC190" s="14" t="e">
        <f t="shared" si="43"/>
        <v>#VALUE!</v>
      </c>
      <c r="AE190" s="10">
        <f t="shared" si="31"/>
        <v>50571</v>
      </c>
      <c r="AF190" s="1"/>
      <c r="AG190" s="1"/>
      <c r="AH190" s="11"/>
      <c r="AI190" s="11"/>
      <c r="AK190" s="16">
        <f t="shared" si="32"/>
        <v>0</v>
      </c>
      <c r="AO190" s="5">
        <f t="shared" si="33"/>
      </c>
      <c r="AS190" s="5"/>
      <c r="AU190" s="1"/>
    </row>
    <row r="191" spans="2:47" ht="15" customHeight="1">
      <c r="B191" s="59"/>
      <c r="C191" s="59"/>
      <c r="D191" s="59"/>
      <c r="E191" s="59"/>
      <c r="F191" s="18">
        <f t="shared" si="34"/>
      </c>
      <c r="G191" s="153">
        <f t="shared" si="35"/>
      </c>
      <c r="H191" s="153"/>
      <c r="I191" s="133">
        <f t="shared" si="40"/>
      </c>
      <c r="J191" s="62">
        <f t="shared" si="41"/>
      </c>
      <c r="K191" s="62">
        <f t="shared" si="30"/>
      </c>
      <c r="L191" s="133">
        <f t="shared" si="42"/>
      </c>
      <c r="M191" s="62">
        <f t="shared" si="36"/>
      </c>
      <c r="N191" s="61">
        <f t="shared" si="44"/>
      </c>
      <c r="O191" s="144">
        <f t="shared" si="37"/>
      </c>
      <c r="P191" s="144"/>
      <c r="Q191" s="144"/>
      <c r="R191" s="66"/>
      <c r="S191" s="66"/>
      <c r="T191" s="66"/>
      <c r="U191" s="66"/>
      <c r="V191" s="66"/>
      <c r="W191" s="66"/>
      <c r="X191" s="66"/>
      <c r="Y191" s="66"/>
      <c r="Z191" s="66"/>
      <c r="AA191" s="17">
        <f t="shared" si="38"/>
      </c>
      <c r="AB191" s="1">
        <f t="shared" si="39"/>
      </c>
      <c r="AC191" s="14" t="e">
        <f t="shared" si="43"/>
        <v>#VALUE!</v>
      </c>
      <c r="AE191" s="10">
        <f t="shared" si="31"/>
        <v>50601</v>
      </c>
      <c r="AF191" s="1"/>
      <c r="AG191" s="1"/>
      <c r="AH191" s="11"/>
      <c r="AI191" s="11"/>
      <c r="AK191" s="16">
        <f t="shared" si="32"/>
        <v>0</v>
      </c>
      <c r="AO191" s="5">
        <f t="shared" si="33"/>
      </c>
      <c r="AS191" s="5"/>
      <c r="AU191" s="1"/>
    </row>
    <row r="192" spans="2:47" ht="15" customHeight="1">
      <c r="B192" s="52"/>
      <c r="C192" s="52"/>
      <c r="D192" s="33"/>
      <c r="E192" s="33"/>
      <c r="F192" s="18">
        <f t="shared" si="34"/>
      </c>
      <c r="G192" s="153">
        <f t="shared" si="35"/>
      </c>
      <c r="H192" s="153"/>
      <c r="I192" s="133">
        <f t="shared" si="40"/>
      </c>
      <c r="J192" s="62">
        <f t="shared" si="41"/>
      </c>
      <c r="K192" s="62">
        <f t="shared" si="30"/>
      </c>
      <c r="L192" s="133">
        <f t="shared" si="42"/>
      </c>
      <c r="M192" s="62">
        <f t="shared" si="36"/>
      </c>
      <c r="N192" s="61">
        <f t="shared" si="44"/>
      </c>
      <c r="O192" s="144">
        <f t="shared" si="37"/>
      </c>
      <c r="P192" s="144"/>
      <c r="Q192" s="144"/>
      <c r="R192" s="66"/>
      <c r="S192" s="66"/>
      <c r="T192" s="66"/>
      <c r="U192" s="66"/>
      <c r="V192" s="66"/>
      <c r="W192" s="66"/>
      <c r="X192" s="66"/>
      <c r="Y192" s="66"/>
      <c r="Z192" s="66"/>
      <c r="AA192" s="17">
        <f t="shared" si="38"/>
      </c>
      <c r="AB192" s="1">
        <f t="shared" si="39"/>
      </c>
      <c r="AC192" s="14" t="e">
        <f t="shared" si="43"/>
        <v>#VALUE!</v>
      </c>
      <c r="AE192" s="10">
        <f t="shared" si="31"/>
        <v>50632</v>
      </c>
      <c r="AF192" s="1"/>
      <c r="AG192" s="1"/>
      <c r="AH192" s="11"/>
      <c r="AI192" s="11"/>
      <c r="AK192" s="16">
        <f t="shared" si="32"/>
        <v>0</v>
      </c>
      <c r="AO192" s="5">
        <f t="shared" si="33"/>
      </c>
      <c r="AS192" s="5"/>
      <c r="AU192" s="1"/>
    </row>
    <row r="193" spans="2:47" ht="15" customHeight="1">
      <c r="B193" s="59"/>
      <c r="C193" s="59"/>
      <c r="D193" s="59"/>
      <c r="E193" s="59"/>
      <c r="F193" s="18">
        <f t="shared" si="34"/>
      </c>
      <c r="G193" s="153">
        <f t="shared" si="35"/>
      </c>
      <c r="H193" s="153"/>
      <c r="I193" s="133">
        <f t="shared" si="40"/>
      </c>
      <c r="J193" s="62">
        <f t="shared" si="41"/>
      </c>
      <c r="K193" s="62">
        <f t="shared" si="30"/>
      </c>
      <c r="L193" s="133">
        <f t="shared" si="42"/>
      </c>
      <c r="M193" s="62">
        <f t="shared" si="36"/>
      </c>
      <c r="N193" s="61">
        <f t="shared" si="44"/>
      </c>
      <c r="O193" s="144">
        <f t="shared" si="37"/>
      </c>
      <c r="P193" s="144"/>
      <c r="Q193" s="144"/>
      <c r="R193" s="66"/>
      <c r="S193" s="66"/>
      <c r="T193" s="66"/>
      <c r="U193" s="66"/>
      <c r="V193" s="66"/>
      <c r="W193" s="66"/>
      <c r="X193" s="66"/>
      <c r="Y193" s="66"/>
      <c r="Z193" s="66"/>
      <c r="AA193" s="17">
        <f t="shared" si="38"/>
      </c>
      <c r="AB193" s="1">
        <f t="shared" si="39"/>
      </c>
      <c r="AC193" s="14" t="e">
        <f t="shared" si="43"/>
        <v>#VALUE!</v>
      </c>
      <c r="AE193" s="10">
        <f t="shared" si="31"/>
        <v>50663</v>
      </c>
      <c r="AF193" s="1"/>
      <c r="AG193" s="1"/>
      <c r="AH193" s="11"/>
      <c r="AI193" s="11"/>
      <c r="AK193" s="16">
        <f t="shared" si="32"/>
        <v>0</v>
      </c>
      <c r="AO193" s="5">
        <f t="shared" si="33"/>
      </c>
      <c r="AS193" s="5"/>
      <c r="AU193" s="1"/>
    </row>
    <row r="194" spans="2:47" ht="15" customHeight="1">
      <c r="B194" s="52"/>
      <c r="C194" s="52"/>
      <c r="D194" s="33"/>
      <c r="E194" s="33"/>
      <c r="F194" s="18">
        <f t="shared" si="34"/>
      </c>
      <c r="G194" s="153">
        <f t="shared" si="35"/>
      </c>
      <c r="H194" s="153"/>
      <c r="I194" s="133">
        <f t="shared" si="40"/>
      </c>
      <c r="J194" s="62">
        <f t="shared" si="41"/>
      </c>
      <c r="K194" s="62">
        <f t="shared" si="30"/>
      </c>
      <c r="L194" s="133">
        <f t="shared" si="42"/>
      </c>
      <c r="M194" s="62">
        <f t="shared" si="36"/>
      </c>
      <c r="N194" s="61">
        <f t="shared" si="44"/>
      </c>
      <c r="O194" s="144">
        <f t="shared" si="37"/>
      </c>
      <c r="P194" s="144"/>
      <c r="Q194" s="144"/>
      <c r="R194" s="66"/>
      <c r="S194" s="66"/>
      <c r="T194" s="66"/>
      <c r="U194" s="66"/>
      <c r="V194" s="66"/>
      <c r="W194" s="66"/>
      <c r="X194" s="66"/>
      <c r="Y194" s="66"/>
      <c r="Z194" s="66"/>
      <c r="AA194" s="17">
        <f t="shared" si="38"/>
      </c>
      <c r="AB194" s="1">
        <f t="shared" si="39"/>
      </c>
      <c r="AC194" s="14" t="e">
        <f t="shared" si="43"/>
        <v>#VALUE!</v>
      </c>
      <c r="AE194" s="10">
        <f t="shared" si="31"/>
        <v>50693</v>
      </c>
      <c r="AF194" s="1"/>
      <c r="AG194" s="1"/>
      <c r="AH194" s="11"/>
      <c r="AI194" s="11"/>
      <c r="AK194" s="16">
        <f t="shared" si="32"/>
        <v>0</v>
      </c>
      <c r="AO194" s="5">
        <f t="shared" si="33"/>
      </c>
      <c r="AS194" s="5"/>
      <c r="AU194" s="1"/>
    </row>
    <row r="195" spans="2:47" ht="15" customHeight="1">
      <c r="B195" s="59"/>
      <c r="C195" s="59"/>
      <c r="D195" s="59"/>
      <c r="E195" s="59"/>
      <c r="F195" s="18">
        <f t="shared" si="34"/>
      </c>
      <c r="G195" s="153">
        <f t="shared" si="35"/>
      </c>
      <c r="H195" s="153"/>
      <c r="I195" s="133">
        <f t="shared" si="40"/>
      </c>
      <c r="J195" s="62">
        <f t="shared" si="41"/>
      </c>
      <c r="K195" s="62">
        <f t="shared" si="30"/>
      </c>
      <c r="L195" s="133">
        <f t="shared" si="42"/>
      </c>
      <c r="M195" s="62">
        <f t="shared" si="36"/>
      </c>
      <c r="N195" s="61">
        <f t="shared" si="44"/>
      </c>
      <c r="O195" s="144">
        <f t="shared" si="37"/>
      </c>
      <c r="P195" s="144"/>
      <c r="Q195" s="144"/>
      <c r="R195" s="66"/>
      <c r="S195" s="66"/>
      <c r="T195" s="66"/>
      <c r="U195" s="66"/>
      <c r="V195" s="66"/>
      <c r="W195" s="66"/>
      <c r="X195" s="66"/>
      <c r="Y195" s="66"/>
      <c r="Z195" s="66"/>
      <c r="AA195" s="17">
        <f t="shared" si="38"/>
      </c>
      <c r="AB195" s="1">
        <f t="shared" si="39"/>
      </c>
      <c r="AC195" s="14" t="e">
        <f t="shared" si="43"/>
        <v>#VALUE!</v>
      </c>
      <c r="AE195" s="10">
        <f t="shared" si="31"/>
        <v>50724</v>
      </c>
      <c r="AF195" s="1"/>
      <c r="AG195" s="1"/>
      <c r="AH195" s="11"/>
      <c r="AI195" s="11"/>
      <c r="AK195" s="16">
        <f t="shared" si="32"/>
        <v>0</v>
      </c>
      <c r="AO195" s="5">
        <f t="shared" si="33"/>
      </c>
      <c r="AS195" s="5"/>
      <c r="AU195" s="1"/>
    </row>
    <row r="196" spans="2:47" ht="15" customHeight="1">
      <c r="B196" s="52"/>
      <c r="C196" s="52"/>
      <c r="D196" s="33"/>
      <c r="E196" s="33"/>
      <c r="F196" s="18">
        <f t="shared" si="34"/>
      </c>
      <c r="G196" s="153">
        <f t="shared" si="35"/>
      </c>
      <c r="H196" s="153"/>
      <c r="I196" s="133">
        <f t="shared" si="40"/>
      </c>
      <c r="J196" s="62">
        <f t="shared" si="41"/>
      </c>
      <c r="K196" s="62">
        <f t="shared" si="30"/>
      </c>
      <c r="L196" s="133">
        <f t="shared" si="42"/>
      </c>
      <c r="M196" s="62">
        <f t="shared" si="36"/>
      </c>
      <c r="N196" s="61">
        <f t="shared" si="44"/>
      </c>
      <c r="O196" s="144">
        <f t="shared" si="37"/>
      </c>
      <c r="P196" s="144"/>
      <c r="Q196" s="144"/>
      <c r="R196" s="66"/>
      <c r="S196" s="66"/>
      <c r="T196" s="66"/>
      <c r="U196" s="66"/>
      <c r="V196" s="66"/>
      <c r="W196" s="66"/>
      <c r="X196" s="66"/>
      <c r="Y196" s="66"/>
      <c r="Z196" s="66"/>
      <c r="AA196" s="17">
        <f t="shared" si="38"/>
      </c>
      <c r="AB196" s="1">
        <f t="shared" si="39"/>
      </c>
      <c r="AC196" s="14" t="e">
        <f t="shared" si="43"/>
        <v>#VALUE!</v>
      </c>
      <c r="AE196" s="10">
        <f t="shared" si="31"/>
        <v>50754</v>
      </c>
      <c r="AF196" s="1"/>
      <c r="AG196" s="1"/>
      <c r="AH196" s="11"/>
      <c r="AI196" s="11"/>
      <c r="AK196" s="16">
        <f t="shared" si="32"/>
        <v>0</v>
      </c>
      <c r="AO196" s="5">
        <f t="shared" si="33"/>
      </c>
      <c r="AS196" s="5"/>
      <c r="AU196" s="1"/>
    </row>
    <row r="197" spans="2:47" ht="15" customHeight="1">
      <c r="B197" s="59"/>
      <c r="C197" s="59"/>
      <c r="D197" s="59"/>
      <c r="E197" s="59"/>
      <c r="F197" s="18">
        <f t="shared" si="34"/>
      </c>
      <c r="G197" s="153">
        <f t="shared" si="35"/>
      </c>
      <c r="H197" s="153"/>
      <c r="I197" s="133">
        <f t="shared" si="40"/>
      </c>
      <c r="J197" s="62">
        <f t="shared" si="41"/>
      </c>
      <c r="K197" s="62">
        <f t="shared" si="30"/>
      </c>
      <c r="L197" s="133">
        <f t="shared" si="42"/>
      </c>
      <c r="M197" s="62">
        <f t="shared" si="36"/>
      </c>
      <c r="N197" s="61">
        <f t="shared" si="44"/>
      </c>
      <c r="O197" s="144">
        <f t="shared" si="37"/>
      </c>
      <c r="P197" s="144"/>
      <c r="Q197" s="144"/>
      <c r="R197" s="66"/>
      <c r="S197" s="66"/>
      <c r="T197" s="66"/>
      <c r="U197" s="66"/>
      <c r="V197" s="66"/>
      <c r="W197" s="66"/>
      <c r="X197" s="66"/>
      <c r="Y197" s="66"/>
      <c r="Z197" s="66"/>
      <c r="AA197" s="17">
        <f t="shared" si="38"/>
      </c>
      <c r="AB197" s="1">
        <f t="shared" si="39"/>
      </c>
      <c r="AC197" s="14" t="e">
        <f t="shared" si="43"/>
        <v>#VALUE!</v>
      </c>
      <c r="AE197" s="10">
        <f t="shared" si="31"/>
        <v>50785</v>
      </c>
      <c r="AF197" s="1"/>
      <c r="AG197" s="1"/>
      <c r="AH197" s="11"/>
      <c r="AI197" s="11"/>
      <c r="AK197" s="16">
        <f t="shared" si="32"/>
        <v>0</v>
      </c>
      <c r="AO197" s="5">
        <f t="shared" si="33"/>
      </c>
      <c r="AS197" s="5"/>
      <c r="AU197" s="1"/>
    </row>
    <row r="198" spans="2:47" ht="15" customHeight="1">
      <c r="B198" s="52"/>
      <c r="C198" s="52"/>
      <c r="D198" s="33"/>
      <c r="E198" s="33"/>
      <c r="F198" s="18">
        <f t="shared" si="34"/>
      </c>
      <c r="G198" s="153">
        <f t="shared" si="35"/>
      </c>
      <c r="H198" s="153"/>
      <c r="I198" s="133">
        <f t="shared" si="40"/>
      </c>
      <c r="J198" s="62">
        <f t="shared" si="41"/>
      </c>
      <c r="K198" s="62">
        <f t="shared" si="30"/>
      </c>
      <c r="L198" s="133">
        <f t="shared" si="42"/>
      </c>
      <c r="M198" s="62">
        <f t="shared" si="36"/>
      </c>
      <c r="N198" s="61">
        <f t="shared" si="44"/>
      </c>
      <c r="O198" s="144">
        <f t="shared" si="37"/>
      </c>
      <c r="P198" s="144"/>
      <c r="Q198" s="144"/>
      <c r="R198" s="66"/>
      <c r="S198" s="66"/>
      <c r="T198" s="66"/>
      <c r="U198" s="66"/>
      <c r="V198" s="66"/>
      <c r="W198" s="66"/>
      <c r="X198" s="66"/>
      <c r="Y198" s="66"/>
      <c r="Z198" s="66"/>
      <c r="AA198" s="17">
        <f t="shared" si="38"/>
      </c>
      <c r="AB198" s="1">
        <f t="shared" si="39"/>
      </c>
      <c r="AC198" s="14" t="e">
        <f t="shared" si="43"/>
        <v>#VALUE!</v>
      </c>
      <c r="AE198" s="10">
        <f t="shared" si="31"/>
        <v>50816</v>
      </c>
      <c r="AF198" s="1"/>
      <c r="AG198" s="1"/>
      <c r="AH198" s="11"/>
      <c r="AI198" s="11"/>
      <c r="AK198" s="16">
        <f t="shared" si="32"/>
        <v>0</v>
      </c>
      <c r="AO198" s="5">
        <f t="shared" si="33"/>
      </c>
      <c r="AS198" s="5"/>
      <c r="AU198" s="1"/>
    </row>
    <row r="199" spans="2:47" ht="15" customHeight="1">
      <c r="B199" s="59"/>
      <c r="C199" s="59"/>
      <c r="D199" s="59"/>
      <c r="E199" s="59"/>
      <c r="F199" s="18">
        <f t="shared" si="34"/>
      </c>
      <c r="G199" s="153">
        <f t="shared" si="35"/>
      </c>
      <c r="H199" s="153"/>
      <c r="I199" s="133">
        <f t="shared" si="40"/>
      </c>
      <c r="J199" s="62">
        <f t="shared" si="41"/>
      </c>
      <c r="K199" s="62">
        <f t="shared" si="30"/>
      </c>
      <c r="L199" s="133">
        <f t="shared" si="42"/>
      </c>
      <c r="M199" s="62">
        <f t="shared" si="36"/>
      </c>
      <c r="N199" s="61">
        <f t="shared" si="44"/>
      </c>
      <c r="O199" s="144">
        <f t="shared" si="37"/>
      </c>
      <c r="P199" s="144"/>
      <c r="Q199" s="144"/>
      <c r="R199" s="66"/>
      <c r="S199" s="66"/>
      <c r="T199" s="66"/>
      <c r="U199" s="66"/>
      <c r="V199" s="66"/>
      <c r="W199" s="66"/>
      <c r="X199" s="66"/>
      <c r="Y199" s="66"/>
      <c r="Z199" s="66"/>
      <c r="AA199" s="17">
        <f t="shared" si="38"/>
      </c>
      <c r="AB199" s="1">
        <f t="shared" si="39"/>
      </c>
      <c r="AC199" s="14" t="e">
        <f t="shared" si="43"/>
        <v>#VALUE!</v>
      </c>
      <c r="AE199" s="10">
        <f t="shared" si="31"/>
        <v>50844</v>
      </c>
      <c r="AF199" s="1"/>
      <c r="AG199" s="1"/>
      <c r="AH199" s="11"/>
      <c r="AI199" s="11"/>
      <c r="AK199" s="16">
        <f t="shared" si="32"/>
        <v>0</v>
      </c>
      <c r="AO199" s="5">
        <f t="shared" si="33"/>
      </c>
      <c r="AS199" s="5"/>
      <c r="AU199" s="1"/>
    </row>
    <row r="200" spans="2:47" ht="15" customHeight="1">
      <c r="B200" s="52"/>
      <c r="C200" s="52"/>
      <c r="D200" s="33"/>
      <c r="E200" s="33"/>
      <c r="F200" s="18">
        <f t="shared" si="34"/>
      </c>
      <c r="G200" s="153">
        <f t="shared" si="35"/>
      </c>
      <c r="H200" s="153"/>
      <c r="I200" s="133">
        <f t="shared" si="40"/>
      </c>
      <c r="J200" s="62">
        <f t="shared" si="41"/>
      </c>
      <c r="K200" s="62">
        <f t="shared" si="30"/>
      </c>
      <c r="L200" s="133">
        <f t="shared" si="42"/>
      </c>
      <c r="M200" s="62">
        <f t="shared" si="36"/>
      </c>
      <c r="N200" s="61">
        <f t="shared" si="44"/>
      </c>
      <c r="O200" s="144">
        <f t="shared" si="37"/>
      </c>
      <c r="P200" s="144"/>
      <c r="Q200" s="144"/>
      <c r="R200" s="66"/>
      <c r="S200" s="66"/>
      <c r="T200" s="66"/>
      <c r="U200" s="66"/>
      <c r="V200" s="66"/>
      <c r="W200" s="66"/>
      <c r="X200" s="66"/>
      <c r="Y200" s="66"/>
      <c r="Z200" s="66"/>
      <c r="AA200" s="17">
        <f t="shared" si="38"/>
      </c>
      <c r="AB200" s="1">
        <f t="shared" si="39"/>
      </c>
      <c r="AC200" s="14" t="e">
        <f t="shared" si="43"/>
        <v>#VALUE!</v>
      </c>
      <c r="AE200" s="10">
        <f t="shared" si="31"/>
        <v>50875</v>
      </c>
      <c r="AF200" s="1"/>
      <c r="AG200" s="1"/>
      <c r="AH200" s="11"/>
      <c r="AI200" s="11"/>
      <c r="AK200" s="16">
        <f t="shared" si="32"/>
        <v>0</v>
      </c>
      <c r="AO200" s="5">
        <f t="shared" si="33"/>
      </c>
      <c r="AS200" s="5"/>
      <c r="AU200" s="1"/>
    </row>
    <row r="201" spans="2:47" ht="15" customHeight="1">
      <c r="B201" s="59"/>
      <c r="C201" s="59"/>
      <c r="D201" s="59"/>
      <c r="E201" s="59"/>
      <c r="F201" s="18">
        <f t="shared" si="34"/>
      </c>
      <c r="G201" s="153">
        <f t="shared" si="35"/>
      </c>
      <c r="H201" s="153"/>
      <c r="I201" s="133">
        <f t="shared" si="40"/>
      </c>
      <c r="J201" s="62">
        <f t="shared" si="41"/>
      </c>
      <c r="K201" s="62">
        <f t="shared" si="30"/>
      </c>
      <c r="L201" s="133">
        <f t="shared" si="42"/>
      </c>
      <c r="M201" s="62">
        <f t="shared" si="36"/>
      </c>
      <c r="N201" s="61">
        <f t="shared" si="44"/>
      </c>
      <c r="O201" s="144">
        <f t="shared" si="37"/>
      </c>
      <c r="P201" s="144"/>
      <c r="Q201" s="144"/>
      <c r="R201" s="66"/>
      <c r="S201" s="66"/>
      <c r="T201" s="66"/>
      <c r="U201" s="66"/>
      <c r="V201" s="66"/>
      <c r="W201" s="66"/>
      <c r="X201" s="66"/>
      <c r="Y201" s="66"/>
      <c r="Z201" s="66"/>
      <c r="AA201" s="17">
        <f t="shared" si="38"/>
      </c>
      <c r="AB201" s="1">
        <f t="shared" si="39"/>
      </c>
      <c r="AC201" s="14" t="e">
        <f t="shared" si="43"/>
        <v>#VALUE!</v>
      </c>
      <c r="AE201" s="10">
        <f t="shared" si="31"/>
        <v>50905</v>
      </c>
      <c r="AF201" s="1"/>
      <c r="AG201" s="1"/>
      <c r="AH201" s="11"/>
      <c r="AI201" s="11"/>
      <c r="AK201" s="16">
        <f t="shared" si="32"/>
        <v>0</v>
      </c>
      <c r="AO201" s="5">
        <f t="shared" si="33"/>
      </c>
      <c r="AS201" s="5"/>
      <c r="AU201" s="1"/>
    </row>
    <row r="202" spans="2:47" ht="15" customHeight="1">
      <c r="B202" s="52"/>
      <c r="C202" s="52"/>
      <c r="D202" s="33"/>
      <c r="E202" s="33"/>
      <c r="F202" s="18">
        <f t="shared" si="34"/>
      </c>
      <c r="G202" s="153">
        <f t="shared" si="35"/>
      </c>
      <c r="H202" s="153"/>
      <c r="I202" s="133">
        <f t="shared" si="40"/>
      </c>
      <c r="J202" s="62">
        <f t="shared" si="41"/>
      </c>
      <c r="K202" s="62">
        <f t="shared" si="30"/>
      </c>
      <c r="L202" s="133">
        <f t="shared" si="42"/>
      </c>
      <c r="M202" s="62">
        <f t="shared" si="36"/>
      </c>
      <c r="N202" s="61">
        <f t="shared" si="44"/>
      </c>
      <c r="O202" s="144">
        <f t="shared" si="37"/>
      </c>
      <c r="P202" s="144"/>
      <c r="Q202" s="144"/>
      <c r="R202" s="66"/>
      <c r="S202" s="66"/>
      <c r="T202" s="66"/>
      <c r="U202" s="66"/>
      <c r="V202" s="66"/>
      <c r="W202" s="66"/>
      <c r="X202" s="66"/>
      <c r="Y202" s="66"/>
      <c r="Z202" s="66"/>
      <c r="AA202" s="17">
        <f t="shared" si="38"/>
      </c>
      <c r="AB202" s="1">
        <f t="shared" si="39"/>
      </c>
      <c r="AC202" s="14" t="e">
        <f t="shared" si="43"/>
        <v>#VALUE!</v>
      </c>
      <c r="AE202" s="10">
        <f t="shared" si="31"/>
        <v>50936</v>
      </c>
      <c r="AF202" s="1"/>
      <c r="AG202" s="1"/>
      <c r="AH202" s="11"/>
      <c r="AI202" s="11"/>
      <c r="AK202" s="16">
        <f t="shared" si="32"/>
        <v>0</v>
      </c>
      <c r="AO202" s="5">
        <f t="shared" si="33"/>
      </c>
      <c r="AS202" s="5"/>
      <c r="AU202" s="1"/>
    </row>
    <row r="203" spans="2:47" ht="15" customHeight="1">
      <c r="B203" s="59"/>
      <c r="C203" s="59"/>
      <c r="D203" s="59"/>
      <c r="E203" s="59"/>
      <c r="F203" s="18">
        <f t="shared" si="34"/>
      </c>
      <c r="G203" s="153">
        <f t="shared" si="35"/>
      </c>
      <c r="H203" s="153"/>
      <c r="I203" s="133">
        <f t="shared" si="40"/>
      </c>
      <c r="J203" s="62">
        <f t="shared" si="41"/>
      </c>
      <c r="K203" s="62">
        <f t="shared" si="30"/>
      </c>
      <c r="L203" s="133">
        <f t="shared" si="42"/>
      </c>
      <c r="M203" s="62">
        <f t="shared" si="36"/>
      </c>
      <c r="N203" s="61">
        <f t="shared" si="44"/>
      </c>
      <c r="O203" s="144">
        <f t="shared" si="37"/>
      </c>
      <c r="P203" s="144"/>
      <c r="Q203" s="144"/>
      <c r="R203" s="66"/>
      <c r="S203" s="66"/>
      <c r="T203" s="66"/>
      <c r="U203" s="66"/>
      <c r="V203" s="66"/>
      <c r="W203" s="66"/>
      <c r="X203" s="66"/>
      <c r="Y203" s="66"/>
      <c r="Z203" s="66"/>
      <c r="AA203" s="17">
        <f t="shared" si="38"/>
      </c>
      <c r="AB203" s="1">
        <f t="shared" si="39"/>
      </c>
      <c r="AC203" s="14" t="e">
        <f t="shared" si="43"/>
        <v>#VALUE!</v>
      </c>
      <c r="AE203" s="10">
        <f t="shared" si="31"/>
        <v>50966</v>
      </c>
      <c r="AF203" s="1"/>
      <c r="AG203" s="1"/>
      <c r="AH203" s="11"/>
      <c r="AI203" s="11"/>
      <c r="AK203" s="16">
        <f t="shared" si="32"/>
        <v>0</v>
      </c>
      <c r="AO203" s="5">
        <f t="shared" si="33"/>
      </c>
      <c r="AS203" s="5"/>
      <c r="AU203" s="1"/>
    </row>
    <row r="204" spans="2:47" ht="15" customHeight="1">
      <c r="B204" s="52"/>
      <c r="C204" s="52"/>
      <c r="D204" s="33"/>
      <c r="E204" s="33"/>
      <c r="F204" s="18">
        <f t="shared" si="34"/>
      </c>
      <c r="G204" s="153">
        <f t="shared" si="35"/>
      </c>
      <c r="H204" s="153"/>
      <c r="I204" s="133">
        <f t="shared" si="40"/>
      </c>
      <c r="J204" s="62">
        <f t="shared" si="41"/>
      </c>
      <c r="K204" s="62">
        <f t="shared" si="30"/>
      </c>
      <c r="L204" s="133">
        <f t="shared" si="42"/>
      </c>
      <c r="M204" s="62">
        <f t="shared" si="36"/>
      </c>
      <c r="N204" s="61">
        <f t="shared" si="44"/>
      </c>
      <c r="O204" s="144">
        <f t="shared" si="37"/>
      </c>
      <c r="P204" s="144"/>
      <c r="Q204" s="144"/>
      <c r="R204" s="66"/>
      <c r="S204" s="66"/>
      <c r="T204" s="66"/>
      <c r="U204" s="66"/>
      <c r="V204" s="66"/>
      <c r="W204" s="66"/>
      <c r="X204" s="66"/>
      <c r="Y204" s="66"/>
      <c r="Z204" s="66"/>
      <c r="AA204" s="17">
        <f t="shared" si="38"/>
      </c>
      <c r="AB204" s="1">
        <f t="shared" si="39"/>
      </c>
      <c r="AC204" s="14" t="e">
        <f t="shared" si="43"/>
        <v>#VALUE!</v>
      </c>
      <c r="AE204" s="10">
        <f t="shared" si="31"/>
        <v>50997</v>
      </c>
      <c r="AF204" s="1"/>
      <c r="AG204" s="1"/>
      <c r="AH204" s="11"/>
      <c r="AI204" s="11"/>
      <c r="AK204" s="16">
        <f t="shared" si="32"/>
        <v>0</v>
      </c>
      <c r="AO204" s="5">
        <f t="shared" si="33"/>
      </c>
      <c r="AS204" s="5"/>
      <c r="AU204" s="1"/>
    </row>
    <row r="205" spans="2:47" ht="15" customHeight="1">
      <c r="B205" s="59"/>
      <c r="C205" s="59"/>
      <c r="D205" s="59"/>
      <c r="E205" s="59"/>
      <c r="F205" s="18">
        <f t="shared" si="34"/>
      </c>
      <c r="G205" s="153">
        <f t="shared" si="35"/>
      </c>
      <c r="H205" s="153"/>
      <c r="I205" s="133">
        <f t="shared" si="40"/>
      </c>
      <c r="J205" s="62">
        <f t="shared" si="41"/>
      </c>
      <c r="K205" s="62">
        <f t="shared" si="30"/>
      </c>
      <c r="L205" s="133">
        <f t="shared" si="42"/>
      </c>
      <c r="M205" s="62">
        <f t="shared" si="36"/>
      </c>
      <c r="N205" s="61">
        <f t="shared" si="44"/>
      </c>
      <c r="O205" s="144">
        <f t="shared" si="37"/>
      </c>
      <c r="P205" s="144"/>
      <c r="Q205" s="144"/>
      <c r="R205" s="66"/>
      <c r="S205" s="66"/>
      <c r="T205" s="66"/>
      <c r="U205" s="66"/>
      <c r="V205" s="66"/>
      <c r="W205" s="66"/>
      <c r="X205" s="66"/>
      <c r="Y205" s="66"/>
      <c r="Z205" s="66"/>
      <c r="AA205" s="17">
        <f t="shared" si="38"/>
      </c>
      <c r="AB205" s="1">
        <f t="shared" si="39"/>
      </c>
      <c r="AC205" s="14" t="e">
        <f t="shared" si="43"/>
        <v>#VALUE!</v>
      </c>
      <c r="AE205" s="10">
        <f t="shared" si="31"/>
        <v>51028</v>
      </c>
      <c r="AF205" s="1"/>
      <c r="AG205" s="1"/>
      <c r="AH205" s="11"/>
      <c r="AI205" s="11"/>
      <c r="AK205" s="16">
        <f t="shared" si="32"/>
        <v>0</v>
      </c>
      <c r="AO205" s="5">
        <f t="shared" si="33"/>
      </c>
      <c r="AS205" s="5"/>
      <c r="AU205" s="1"/>
    </row>
    <row r="206" spans="2:47" ht="15" customHeight="1">
      <c r="B206" s="52"/>
      <c r="C206" s="52"/>
      <c r="D206" s="33"/>
      <c r="E206" s="33"/>
      <c r="F206" s="18">
        <f t="shared" si="34"/>
      </c>
      <c r="G206" s="153">
        <f t="shared" si="35"/>
      </c>
      <c r="H206" s="153"/>
      <c r="I206" s="133">
        <f t="shared" si="40"/>
      </c>
      <c r="J206" s="62">
        <f t="shared" si="41"/>
      </c>
      <c r="K206" s="62">
        <f t="shared" si="30"/>
      </c>
      <c r="L206" s="133">
        <f t="shared" si="42"/>
      </c>
      <c r="M206" s="62">
        <f t="shared" si="36"/>
      </c>
      <c r="N206" s="61">
        <f t="shared" si="44"/>
      </c>
      <c r="O206" s="144">
        <f t="shared" si="37"/>
      </c>
      <c r="P206" s="144"/>
      <c r="Q206" s="144"/>
      <c r="R206" s="66"/>
      <c r="S206" s="66"/>
      <c r="T206" s="66"/>
      <c r="U206" s="66"/>
      <c r="V206" s="66"/>
      <c r="W206" s="66"/>
      <c r="X206" s="66"/>
      <c r="Y206" s="66"/>
      <c r="Z206" s="66"/>
      <c r="AA206" s="17">
        <f t="shared" si="38"/>
      </c>
      <c r="AB206" s="1">
        <f t="shared" si="39"/>
      </c>
      <c r="AC206" s="14" t="e">
        <f t="shared" si="43"/>
        <v>#VALUE!</v>
      </c>
      <c r="AE206" s="10">
        <f t="shared" si="31"/>
        <v>51058</v>
      </c>
      <c r="AF206" s="1"/>
      <c r="AG206" s="1"/>
      <c r="AH206" s="11"/>
      <c r="AI206" s="11"/>
      <c r="AK206" s="16">
        <f t="shared" si="32"/>
        <v>0</v>
      </c>
      <c r="AO206" s="5">
        <f t="shared" si="33"/>
      </c>
      <c r="AS206" s="5"/>
      <c r="AU206" s="1"/>
    </row>
    <row r="207" spans="2:47" ht="15" customHeight="1">
      <c r="B207" s="59"/>
      <c r="C207" s="59"/>
      <c r="D207" s="59"/>
      <c r="E207" s="59"/>
      <c r="F207" s="18">
        <f t="shared" si="34"/>
      </c>
      <c r="G207" s="153">
        <f t="shared" si="35"/>
      </c>
      <c r="H207" s="153"/>
      <c r="I207" s="133">
        <f t="shared" si="40"/>
      </c>
      <c r="J207" s="62">
        <f t="shared" si="41"/>
      </c>
      <c r="K207" s="62">
        <f t="shared" si="30"/>
      </c>
      <c r="L207" s="133">
        <f t="shared" si="42"/>
      </c>
      <c r="M207" s="62">
        <f t="shared" si="36"/>
      </c>
      <c r="N207" s="61">
        <f t="shared" si="44"/>
      </c>
      <c r="O207" s="144">
        <f t="shared" si="37"/>
      </c>
      <c r="P207" s="144"/>
      <c r="Q207" s="144"/>
      <c r="R207" s="66"/>
      <c r="S207" s="66"/>
      <c r="T207" s="66"/>
      <c r="U207" s="66"/>
      <c r="V207" s="66"/>
      <c r="W207" s="66"/>
      <c r="X207" s="66"/>
      <c r="Y207" s="66"/>
      <c r="Z207" s="66"/>
      <c r="AA207" s="17">
        <f t="shared" si="38"/>
      </c>
      <c r="AB207" s="1">
        <f t="shared" si="39"/>
      </c>
      <c r="AC207" s="14" t="e">
        <f t="shared" si="43"/>
        <v>#VALUE!</v>
      </c>
      <c r="AE207" s="10">
        <f t="shared" si="31"/>
        <v>51089</v>
      </c>
      <c r="AF207" s="1"/>
      <c r="AG207" s="1"/>
      <c r="AH207" s="11"/>
      <c r="AI207" s="11"/>
      <c r="AK207" s="16">
        <f t="shared" si="32"/>
        <v>0</v>
      </c>
      <c r="AO207" s="5">
        <f t="shared" si="33"/>
      </c>
      <c r="AS207" s="5"/>
      <c r="AU207" s="1"/>
    </row>
    <row r="208" spans="2:47" ht="15" customHeight="1">
      <c r="B208" s="52"/>
      <c r="C208" s="52"/>
      <c r="D208" s="33"/>
      <c r="E208" s="33"/>
      <c r="F208" s="18">
        <f t="shared" si="34"/>
      </c>
      <c r="G208" s="153">
        <f t="shared" si="35"/>
      </c>
      <c r="H208" s="153"/>
      <c r="I208" s="133">
        <f t="shared" si="40"/>
      </c>
      <c r="J208" s="62">
        <f t="shared" si="41"/>
      </c>
      <c r="K208" s="62">
        <f t="shared" si="30"/>
      </c>
      <c r="L208" s="133">
        <f t="shared" si="42"/>
      </c>
      <c r="M208" s="62">
        <f t="shared" si="36"/>
      </c>
      <c r="N208" s="61">
        <f t="shared" si="44"/>
      </c>
      <c r="O208" s="144">
        <f t="shared" si="37"/>
      </c>
      <c r="P208" s="144"/>
      <c r="Q208" s="144"/>
      <c r="R208" s="66"/>
      <c r="S208" s="66"/>
      <c r="T208" s="66"/>
      <c r="U208" s="66"/>
      <c r="V208" s="66"/>
      <c r="W208" s="66"/>
      <c r="X208" s="66"/>
      <c r="Y208" s="66"/>
      <c r="Z208" s="66"/>
      <c r="AA208" s="17">
        <f t="shared" si="38"/>
      </c>
      <c r="AB208" s="1">
        <f t="shared" si="39"/>
      </c>
      <c r="AC208" s="14" t="e">
        <f t="shared" si="43"/>
        <v>#VALUE!</v>
      </c>
      <c r="AE208" s="10">
        <f t="shared" si="31"/>
        <v>51119</v>
      </c>
      <c r="AF208" s="1"/>
      <c r="AG208" s="1"/>
      <c r="AH208" s="11"/>
      <c r="AI208" s="11"/>
      <c r="AK208" s="16">
        <f t="shared" si="32"/>
        <v>0</v>
      </c>
      <c r="AO208" s="5">
        <f t="shared" si="33"/>
      </c>
      <c r="AS208" s="5"/>
      <c r="AU208" s="1"/>
    </row>
    <row r="209" spans="2:47" ht="15" customHeight="1">
      <c r="B209" s="59"/>
      <c r="C209" s="59"/>
      <c r="D209" s="59"/>
      <c r="E209" s="59"/>
      <c r="F209" s="18">
        <f t="shared" si="34"/>
      </c>
      <c r="G209" s="153">
        <f t="shared" si="35"/>
      </c>
      <c r="H209" s="153"/>
      <c r="I209" s="133">
        <f t="shared" si="40"/>
      </c>
      <c r="J209" s="62">
        <f t="shared" si="41"/>
      </c>
      <c r="K209" s="62">
        <f t="shared" si="30"/>
      </c>
      <c r="L209" s="133">
        <f t="shared" si="42"/>
      </c>
      <c r="M209" s="62">
        <f t="shared" si="36"/>
      </c>
      <c r="N209" s="61">
        <f t="shared" si="44"/>
      </c>
      <c r="O209" s="144">
        <f t="shared" si="37"/>
      </c>
      <c r="P209" s="144"/>
      <c r="Q209" s="144"/>
      <c r="R209" s="66"/>
      <c r="S209" s="66"/>
      <c r="T209" s="66"/>
      <c r="U209" s="66"/>
      <c r="V209" s="66"/>
      <c r="W209" s="66"/>
      <c r="X209" s="66"/>
      <c r="Y209" s="66"/>
      <c r="Z209" s="66"/>
      <c r="AA209" s="17">
        <f t="shared" si="38"/>
      </c>
      <c r="AB209" s="1">
        <f t="shared" si="39"/>
      </c>
      <c r="AC209" s="14" t="e">
        <f t="shared" si="43"/>
        <v>#VALUE!</v>
      </c>
      <c r="AE209" s="10">
        <f t="shared" si="31"/>
        <v>51150</v>
      </c>
      <c r="AF209" s="1"/>
      <c r="AG209" s="1"/>
      <c r="AH209" s="11"/>
      <c r="AI209" s="11"/>
      <c r="AK209" s="16">
        <f t="shared" si="32"/>
        <v>0</v>
      </c>
      <c r="AO209" s="5">
        <f t="shared" si="33"/>
      </c>
      <c r="AS209" s="5"/>
      <c r="AU209" s="1"/>
    </row>
    <row r="210" spans="2:47" ht="15" customHeight="1">
      <c r="B210" s="52"/>
      <c r="C210" s="52"/>
      <c r="D210" s="33"/>
      <c r="E210" s="33"/>
      <c r="F210" s="18">
        <f t="shared" si="34"/>
      </c>
      <c r="G210" s="153">
        <f t="shared" si="35"/>
      </c>
      <c r="H210" s="153"/>
      <c r="I210" s="133">
        <f t="shared" si="40"/>
      </c>
      <c r="J210" s="62">
        <f t="shared" si="41"/>
      </c>
      <c r="K210" s="62">
        <f t="shared" si="30"/>
      </c>
      <c r="L210" s="133">
        <f t="shared" si="42"/>
      </c>
      <c r="M210" s="62">
        <f t="shared" si="36"/>
      </c>
      <c r="N210" s="61">
        <f t="shared" si="44"/>
      </c>
      <c r="O210" s="144">
        <f t="shared" si="37"/>
      </c>
      <c r="P210" s="144"/>
      <c r="Q210" s="144"/>
      <c r="R210" s="66"/>
      <c r="S210" s="66"/>
      <c r="T210" s="66"/>
      <c r="U210" s="66"/>
      <c r="V210" s="66"/>
      <c r="W210" s="66"/>
      <c r="X210" s="66"/>
      <c r="Y210" s="66"/>
      <c r="Z210" s="66"/>
      <c r="AA210" s="17">
        <f t="shared" si="38"/>
      </c>
      <c r="AB210" s="1">
        <f t="shared" si="39"/>
      </c>
      <c r="AC210" s="14" t="e">
        <f t="shared" si="43"/>
        <v>#VALUE!</v>
      </c>
      <c r="AE210" s="10">
        <f t="shared" si="31"/>
        <v>51181</v>
      </c>
      <c r="AF210" s="1"/>
      <c r="AG210" s="1"/>
      <c r="AH210" s="11"/>
      <c r="AI210" s="11"/>
      <c r="AK210" s="16">
        <f t="shared" si="32"/>
        <v>0</v>
      </c>
      <c r="AO210" s="5">
        <f t="shared" si="33"/>
      </c>
      <c r="AS210" s="5"/>
      <c r="AU210" s="1"/>
    </row>
    <row r="211" spans="2:47" ht="15" customHeight="1">
      <c r="B211" s="59"/>
      <c r="C211" s="59"/>
      <c r="D211" s="59"/>
      <c r="E211" s="59"/>
      <c r="F211" s="18">
        <f t="shared" si="34"/>
      </c>
      <c r="G211" s="153">
        <f t="shared" si="35"/>
      </c>
      <c r="H211" s="153"/>
      <c r="I211" s="133">
        <f t="shared" si="40"/>
      </c>
      <c r="J211" s="62">
        <f t="shared" si="41"/>
      </c>
      <c r="K211" s="62">
        <f t="shared" si="30"/>
      </c>
      <c r="L211" s="133">
        <f t="shared" si="42"/>
      </c>
      <c r="M211" s="62">
        <f t="shared" si="36"/>
      </c>
      <c r="N211" s="61">
        <f t="shared" si="44"/>
      </c>
      <c r="O211" s="144">
        <f t="shared" si="37"/>
      </c>
      <c r="P211" s="144"/>
      <c r="Q211" s="144"/>
      <c r="R211" s="66"/>
      <c r="S211" s="66"/>
      <c r="T211" s="66"/>
      <c r="U211" s="66"/>
      <c r="V211" s="66"/>
      <c r="W211" s="66"/>
      <c r="X211" s="66"/>
      <c r="Y211" s="66"/>
      <c r="Z211" s="66"/>
      <c r="AA211" s="17">
        <f t="shared" si="38"/>
      </c>
      <c r="AB211" s="1">
        <f t="shared" si="39"/>
      </c>
      <c r="AC211" s="14" t="e">
        <f t="shared" si="43"/>
        <v>#VALUE!</v>
      </c>
      <c r="AE211" s="10">
        <f t="shared" si="31"/>
        <v>51210</v>
      </c>
      <c r="AF211" s="1"/>
      <c r="AG211" s="1"/>
      <c r="AH211" s="11"/>
      <c r="AI211" s="11"/>
      <c r="AK211" s="16">
        <f t="shared" si="32"/>
        <v>0</v>
      </c>
      <c r="AO211" s="5">
        <f t="shared" si="33"/>
      </c>
      <c r="AS211" s="5"/>
      <c r="AU211" s="1"/>
    </row>
    <row r="212" spans="2:47" ht="15" customHeight="1">
      <c r="B212" s="52"/>
      <c r="C212" s="52"/>
      <c r="D212" s="33"/>
      <c r="E212" s="33"/>
      <c r="F212" s="18">
        <f t="shared" si="34"/>
      </c>
      <c r="G212" s="153">
        <f t="shared" si="35"/>
      </c>
      <c r="H212" s="153"/>
      <c r="I212" s="133">
        <f t="shared" si="40"/>
      </c>
      <c r="J212" s="62">
        <f t="shared" si="41"/>
      </c>
      <c r="K212" s="62">
        <f t="shared" si="30"/>
      </c>
      <c r="L212" s="133">
        <f t="shared" si="42"/>
      </c>
      <c r="M212" s="62">
        <f t="shared" si="36"/>
      </c>
      <c r="N212" s="61">
        <f t="shared" si="44"/>
      </c>
      <c r="O212" s="144">
        <f t="shared" si="37"/>
      </c>
      <c r="P212" s="144"/>
      <c r="Q212" s="144"/>
      <c r="R212" s="66"/>
      <c r="S212" s="66"/>
      <c r="T212" s="66"/>
      <c r="U212" s="66"/>
      <c r="V212" s="66"/>
      <c r="W212" s="66"/>
      <c r="X212" s="66"/>
      <c r="Y212" s="66"/>
      <c r="Z212" s="66"/>
      <c r="AA212" s="17">
        <f t="shared" si="38"/>
      </c>
      <c r="AB212" s="1">
        <f t="shared" si="39"/>
      </c>
      <c r="AC212" s="14" t="e">
        <f t="shared" si="43"/>
        <v>#VALUE!</v>
      </c>
      <c r="AE212" s="10">
        <f t="shared" si="31"/>
        <v>51241</v>
      </c>
      <c r="AF212" s="1"/>
      <c r="AG212" s="1"/>
      <c r="AH212" s="11"/>
      <c r="AI212" s="11"/>
      <c r="AK212" s="16">
        <f t="shared" si="32"/>
        <v>0</v>
      </c>
      <c r="AO212" s="5">
        <f t="shared" si="33"/>
      </c>
      <c r="AS212" s="5"/>
      <c r="AU212" s="1"/>
    </row>
    <row r="213" spans="2:47" ht="15" customHeight="1">
      <c r="B213" s="59"/>
      <c r="C213" s="59"/>
      <c r="D213" s="59"/>
      <c r="E213" s="59"/>
      <c r="F213" s="18">
        <f t="shared" si="34"/>
      </c>
      <c r="G213" s="153">
        <f t="shared" si="35"/>
      </c>
      <c r="H213" s="153"/>
      <c r="I213" s="133">
        <f t="shared" si="40"/>
      </c>
      <c r="J213" s="62">
        <f t="shared" si="41"/>
      </c>
      <c r="K213" s="62">
        <f aca="true" t="shared" si="45" ref="K213:K276">IF(J213="","",I213+J213)</f>
      </c>
      <c r="L213" s="133">
        <f t="shared" si="42"/>
      </c>
      <c r="M213" s="62">
        <f t="shared" si="36"/>
      </c>
      <c r="N213" s="61">
        <f t="shared" si="44"/>
      </c>
      <c r="O213" s="144">
        <f t="shared" si="37"/>
      </c>
      <c r="P213" s="144"/>
      <c r="Q213" s="144"/>
      <c r="R213" s="66"/>
      <c r="S213" s="66"/>
      <c r="T213" s="66"/>
      <c r="U213" s="66"/>
      <c r="V213" s="66"/>
      <c r="W213" s="66"/>
      <c r="X213" s="66"/>
      <c r="Y213" s="66"/>
      <c r="Z213" s="66"/>
      <c r="AA213" s="17">
        <f t="shared" si="38"/>
      </c>
      <c r="AB213" s="1">
        <f t="shared" si="39"/>
      </c>
      <c r="AC213" s="14" t="e">
        <f t="shared" si="43"/>
        <v>#VALUE!</v>
      </c>
      <c r="AE213" s="10">
        <f aca="true" t="shared" si="46" ref="AE213:AE276">IF(AND(OR(MONTH(AE212)=3,MONTH(AE212)=5,MONTH(AE212)=8,MONTH(AE212)=10),DAY(AE212)=31),DATE(YEAR(AE212),MONTH(AE212)+1,DAY(30)),IF(AND(MONTH(AE212)=1,OR(YEAR(AE212)=2012,YEAR(AE212)=2016,YEAR(AE212)=2020,YEAR(AE212)=2024,YEAR(AE212)=2028,YEAR(AE212)=2032),OR(DAY(AE212)=30,DAY(AE212)=31)),DATE(YEAR(AE212),MONTH(AE212)+1,DAY(29)),IF(AND(OR(YEAR(AE212)=2012,YEAR(AE212)=2016,YEAR(AE212)=2020,YEAR(AE212)=2024,YEAR(AE212)=2028,YEAR(AE212)=2032),MONTH(AE212)=1,DAY(AE212)=29),DATE(YEAR(AE212),MONTH(AE212)+1,DAY(29)),IF(AND(MONTH(AE212)=1,DAY(AE212)=29),DATE(YEAR(AE212),MONTH(AE212),DAY(AE212)+30),IF(AND(MONTH(AE212)=1,DAY(AE212)=30),DATE(YEAR(AE212),MONTH(AE212),DAY(AE212)+29),IF(AND(MONTH(AE212)=1,DAY($AE$20)&gt;28),DATE(YEAR(AE212),MONTH(AE212)+1,DAY(28)),DATE(YEAR(AE212),MONTH(AE212)+1,DAY($AE$20))))))))</f>
        <v>51271</v>
      </c>
      <c r="AF213" s="1"/>
      <c r="AG213" s="1"/>
      <c r="AH213" s="11"/>
      <c r="AI213" s="11"/>
      <c r="AK213" s="16">
        <f aca="true" t="shared" si="47" ref="AK213:AK276">IF(AA213="",0,N213)</f>
        <v>0</v>
      </c>
      <c r="AO213" s="5">
        <f aca="true" t="shared" si="48" ref="AO213:AO276">F213</f>
      </c>
      <c r="AS213" s="5"/>
      <c r="AU213" s="1"/>
    </row>
    <row r="214" spans="2:47" ht="15" customHeight="1">
      <c r="B214" s="52"/>
      <c r="C214" s="52"/>
      <c r="D214" s="33"/>
      <c r="E214" s="33"/>
      <c r="F214" s="18">
        <f aca="true" t="shared" si="49" ref="F214:F277">IF(AA214="","",IF($L$11="","",IF($L$11=0,"",IF(OR($L$6="",$L$10="",$L$9=""),"",F213+1))))</f>
      </c>
      <c r="G214" s="153">
        <f aca="true" t="shared" si="50" ref="G214:G277">IF($L$11="","",IF($L$6="","",IF(AA214=1,(I214+J214),IF(AA214="","",G213))))</f>
      </c>
      <c r="H214" s="153"/>
      <c r="I214" s="133">
        <f t="shared" si="40"/>
      </c>
      <c r="J214" s="62">
        <f t="shared" si="41"/>
      </c>
      <c r="K214" s="62">
        <f t="shared" si="45"/>
      </c>
      <c r="L214" s="133">
        <f t="shared" si="42"/>
      </c>
      <c r="M214" s="62">
        <f aca="true" t="shared" si="51" ref="M214:M277">IF($M$21="","",IF(OR(O213=0,O213=""),"",IF((($AS$20*$L$3)-TRUNC($AS$20*$L$3,2))&gt;=0.005,ROUNDUP($AS$20*$L$3,2),ROUNDDOWN($AS$20*$L$3,2))))</f>
      </c>
      <c r="N214" s="61">
        <f t="shared" si="44"/>
      </c>
      <c r="O214" s="144">
        <f aca="true" t="shared" si="52" ref="O214:O277">IF($L$11="","",IF($L$11=0,"",IF(OR($L$6="",$L$10="",$L$9=""),"",IF(AA214=1,0,IF(AA214="","",IF(AA214=1,"",(O213-J214)))))))</f>
      </c>
      <c r="P214" s="144"/>
      <c r="Q214" s="144"/>
      <c r="R214" s="66"/>
      <c r="S214" s="66"/>
      <c r="T214" s="66"/>
      <c r="U214" s="66"/>
      <c r="V214" s="66"/>
      <c r="W214" s="66"/>
      <c r="X214" s="66"/>
      <c r="Y214" s="66"/>
      <c r="Z214" s="66"/>
      <c r="AA214" s="17">
        <f aca="true" t="shared" si="53" ref="AA214:AA277">IF(O213=0,"",IF(O213&lt;J213,1,IF(O213=0,"",IF(AA213=0,"",IF(AA213=1,"",IF(AA213="","",AA213-1))))))</f>
      </c>
      <c r="AB214" s="1">
        <f aca="true" t="shared" si="54" ref="AB214:AB277">IF(AA214=1,1,"")</f>
      </c>
      <c r="AC214" s="14" t="e">
        <f t="shared" si="43"/>
        <v>#VALUE!</v>
      </c>
      <c r="AE214" s="10">
        <f t="shared" si="46"/>
        <v>51302</v>
      </c>
      <c r="AF214" s="1"/>
      <c r="AG214" s="1"/>
      <c r="AH214" s="11"/>
      <c r="AI214" s="11"/>
      <c r="AK214" s="16">
        <f t="shared" si="47"/>
        <v>0</v>
      </c>
      <c r="AO214" s="5">
        <f t="shared" si="48"/>
      </c>
      <c r="AS214" s="5"/>
      <c r="AU214" s="1"/>
    </row>
    <row r="215" spans="2:47" ht="15" customHeight="1">
      <c r="B215" s="59"/>
      <c r="C215" s="59"/>
      <c r="D215" s="59"/>
      <c r="E215" s="59"/>
      <c r="F215" s="18">
        <f t="shared" si="49"/>
      </c>
      <c r="G215" s="153">
        <f t="shared" si="50"/>
      </c>
      <c r="H215" s="153"/>
      <c r="I215" s="133">
        <f aca="true" t="shared" si="55" ref="I215:I278">IF(AA215="","",IF($L$11="","",IF($L$11=0,"",IF(OR($L$6="",$L$10="",$L$9=""),"",TRUNC(($AF$10*O214),2)))))</f>
      </c>
      <c r="J215" s="62">
        <f aca="true" t="shared" si="56" ref="J215:J278">IF($L$11="","",IF($L$11=0,"",IF(OR($L$6="",$L$10="",$L$9=""),"",IF(AA215=1,O214,IF(AA215="","",IF($L$8="TABELA PRICE",(G215-I215),J214))))))</f>
      </c>
      <c r="K215" s="62">
        <f t="shared" si="45"/>
      </c>
      <c r="L215" s="133">
        <f aca="true" t="shared" si="57" ref="L215:L278">IF($M$21="","",IF(OR(O214=0,O214=""),"",IF((($AS$19*O214)-TRUNC($AS$19*O214,2))&gt;=0.005,ROUNDUP($AS$19*O214,2),ROUNDDOWN($AS$19*O214,2))))</f>
      </c>
      <c r="M215" s="62">
        <f t="shared" si="51"/>
      </c>
      <c r="N215" s="61">
        <f t="shared" si="44"/>
      </c>
      <c r="O215" s="144">
        <f t="shared" si="52"/>
      </c>
      <c r="P215" s="144"/>
      <c r="Q215" s="144"/>
      <c r="R215" s="66"/>
      <c r="S215" s="66"/>
      <c r="T215" s="66"/>
      <c r="U215" s="66"/>
      <c r="V215" s="66"/>
      <c r="W215" s="66"/>
      <c r="X215" s="66"/>
      <c r="Y215" s="66"/>
      <c r="Z215" s="66"/>
      <c r="AA215" s="17">
        <f t="shared" si="53"/>
      </c>
      <c r="AB215" s="1">
        <f t="shared" si="54"/>
      </c>
      <c r="AC215" s="14" t="e">
        <f aca="true" t="shared" si="58" ref="AC215:AC278">IF(AA214=0,"",AC214)</f>
        <v>#VALUE!</v>
      </c>
      <c r="AE215" s="10">
        <f t="shared" si="46"/>
        <v>51332</v>
      </c>
      <c r="AF215" s="1"/>
      <c r="AG215" s="1"/>
      <c r="AH215" s="11"/>
      <c r="AI215" s="11"/>
      <c r="AK215" s="16">
        <f t="shared" si="47"/>
        <v>0</v>
      </c>
      <c r="AO215" s="5">
        <f t="shared" si="48"/>
      </c>
      <c r="AS215" s="5"/>
      <c r="AU215" s="1"/>
    </row>
    <row r="216" spans="2:47" ht="15" customHeight="1">
      <c r="B216" s="52"/>
      <c r="C216" s="52"/>
      <c r="D216" s="33"/>
      <c r="E216" s="33"/>
      <c r="F216" s="18">
        <f t="shared" si="49"/>
      </c>
      <c r="G216" s="153">
        <f t="shared" si="50"/>
      </c>
      <c r="H216" s="153"/>
      <c r="I216" s="133">
        <f t="shared" si="55"/>
      </c>
      <c r="J216" s="62">
        <f t="shared" si="56"/>
      </c>
      <c r="K216" s="62">
        <f t="shared" si="45"/>
      </c>
      <c r="L216" s="133">
        <f t="shared" si="57"/>
      </c>
      <c r="M216" s="62">
        <f t="shared" si="51"/>
      </c>
      <c r="N216" s="61">
        <f aca="true" t="shared" si="59" ref="N216:N279">IF($L$11="","",IF($L$11=0,"",IF(OR($L$6="",$L$10="",$L$9=""),"",IF($L$11=0,"",IF(AA215="","",IF(AA215=1,"",IF(AA215=1,(K216+L216+M216+P216),(K216+L216+M216))))))))</f>
      </c>
      <c r="O216" s="144">
        <f t="shared" si="52"/>
      </c>
      <c r="P216" s="144"/>
      <c r="Q216" s="144"/>
      <c r="R216" s="66"/>
      <c r="S216" s="66"/>
      <c r="T216" s="66"/>
      <c r="U216" s="66"/>
      <c r="V216" s="66"/>
      <c r="W216" s="66"/>
      <c r="X216" s="66"/>
      <c r="Y216" s="66"/>
      <c r="Z216" s="66"/>
      <c r="AA216" s="17">
        <f t="shared" si="53"/>
      </c>
      <c r="AB216" s="1">
        <f t="shared" si="54"/>
      </c>
      <c r="AC216" s="14" t="e">
        <f t="shared" si="58"/>
        <v>#VALUE!</v>
      </c>
      <c r="AE216" s="10">
        <f t="shared" si="46"/>
        <v>51363</v>
      </c>
      <c r="AF216" s="1"/>
      <c r="AG216" s="1"/>
      <c r="AH216" s="11"/>
      <c r="AI216" s="11"/>
      <c r="AK216" s="16">
        <f t="shared" si="47"/>
        <v>0</v>
      </c>
      <c r="AO216" s="5">
        <f t="shared" si="48"/>
      </c>
      <c r="AS216" s="5"/>
      <c r="AU216" s="1"/>
    </row>
    <row r="217" spans="2:47" ht="15" customHeight="1">
      <c r="B217" s="59"/>
      <c r="C217" s="59"/>
      <c r="D217" s="59"/>
      <c r="E217" s="59"/>
      <c r="F217" s="18">
        <f t="shared" si="49"/>
      </c>
      <c r="G217" s="153">
        <f t="shared" si="50"/>
      </c>
      <c r="H217" s="153"/>
      <c r="I217" s="133">
        <f t="shared" si="55"/>
      </c>
      <c r="J217" s="62">
        <f t="shared" si="56"/>
      </c>
      <c r="K217" s="62">
        <f t="shared" si="45"/>
      </c>
      <c r="L217" s="133">
        <f t="shared" si="57"/>
      </c>
      <c r="M217" s="62">
        <f t="shared" si="51"/>
      </c>
      <c r="N217" s="61">
        <f t="shared" si="59"/>
      </c>
      <c r="O217" s="144">
        <f t="shared" si="52"/>
      </c>
      <c r="P217" s="144"/>
      <c r="Q217" s="144"/>
      <c r="R217" s="66"/>
      <c r="S217" s="66"/>
      <c r="T217" s="66"/>
      <c r="U217" s="66"/>
      <c r="V217" s="66"/>
      <c r="W217" s="66"/>
      <c r="X217" s="66"/>
      <c r="Y217" s="66"/>
      <c r="Z217" s="66"/>
      <c r="AA217" s="17">
        <f t="shared" si="53"/>
      </c>
      <c r="AB217" s="1">
        <f t="shared" si="54"/>
      </c>
      <c r="AC217" s="14" t="e">
        <f t="shared" si="58"/>
        <v>#VALUE!</v>
      </c>
      <c r="AE217" s="10">
        <f t="shared" si="46"/>
        <v>51394</v>
      </c>
      <c r="AF217" s="1"/>
      <c r="AG217" s="1"/>
      <c r="AH217" s="11"/>
      <c r="AI217" s="11"/>
      <c r="AK217" s="16">
        <f t="shared" si="47"/>
        <v>0</v>
      </c>
      <c r="AO217" s="5">
        <f t="shared" si="48"/>
      </c>
      <c r="AS217" s="5"/>
      <c r="AU217" s="1"/>
    </row>
    <row r="218" spans="2:47" ht="15" customHeight="1">
      <c r="B218" s="52"/>
      <c r="C218" s="52"/>
      <c r="D218" s="33"/>
      <c r="E218" s="33"/>
      <c r="F218" s="18">
        <f t="shared" si="49"/>
      </c>
      <c r="G218" s="153">
        <f t="shared" si="50"/>
      </c>
      <c r="H218" s="153"/>
      <c r="I218" s="133">
        <f t="shared" si="55"/>
      </c>
      <c r="J218" s="62">
        <f t="shared" si="56"/>
      </c>
      <c r="K218" s="62">
        <f t="shared" si="45"/>
      </c>
      <c r="L218" s="133">
        <f t="shared" si="57"/>
      </c>
      <c r="M218" s="62">
        <f t="shared" si="51"/>
      </c>
      <c r="N218" s="61">
        <f t="shared" si="59"/>
      </c>
      <c r="O218" s="144">
        <f t="shared" si="52"/>
      </c>
      <c r="P218" s="144"/>
      <c r="Q218" s="144"/>
      <c r="R218" s="66"/>
      <c r="S218" s="66"/>
      <c r="T218" s="66"/>
      <c r="U218" s="66"/>
      <c r="V218" s="66"/>
      <c r="W218" s="66"/>
      <c r="X218" s="66"/>
      <c r="Y218" s="66"/>
      <c r="Z218" s="66"/>
      <c r="AA218" s="17">
        <f t="shared" si="53"/>
      </c>
      <c r="AB218" s="1">
        <f t="shared" si="54"/>
      </c>
      <c r="AC218" s="14" t="e">
        <f t="shared" si="58"/>
        <v>#VALUE!</v>
      </c>
      <c r="AE218" s="10">
        <f t="shared" si="46"/>
        <v>51424</v>
      </c>
      <c r="AF218" s="1"/>
      <c r="AG218" s="1"/>
      <c r="AH218" s="11"/>
      <c r="AI218" s="11"/>
      <c r="AK218" s="16">
        <f t="shared" si="47"/>
        <v>0</v>
      </c>
      <c r="AO218" s="5">
        <f t="shared" si="48"/>
      </c>
      <c r="AS218" s="5"/>
      <c r="AU218" s="1"/>
    </row>
    <row r="219" spans="2:47" ht="15" customHeight="1">
      <c r="B219" s="59"/>
      <c r="C219" s="59"/>
      <c r="D219" s="59"/>
      <c r="E219" s="59"/>
      <c r="F219" s="18">
        <f t="shared" si="49"/>
      </c>
      <c r="G219" s="153">
        <f t="shared" si="50"/>
      </c>
      <c r="H219" s="153"/>
      <c r="I219" s="133">
        <f t="shared" si="55"/>
      </c>
      <c r="J219" s="62">
        <f t="shared" si="56"/>
      </c>
      <c r="K219" s="62">
        <f t="shared" si="45"/>
      </c>
      <c r="L219" s="133">
        <f t="shared" si="57"/>
      </c>
      <c r="M219" s="62">
        <f t="shared" si="51"/>
      </c>
      <c r="N219" s="61">
        <f t="shared" si="59"/>
      </c>
      <c r="O219" s="144">
        <f t="shared" si="52"/>
      </c>
      <c r="P219" s="144"/>
      <c r="Q219" s="144"/>
      <c r="R219" s="66"/>
      <c r="S219" s="66"/>
      <c r="T219" s="66"/>
      <c r="U219" s="66"/>
      <c r="V219" s="66"/>
      <c r="W219" s="66"/>
      <c r="X219" s="66"/>
      <c r="Y219" s="66"/>
      <c r="Z219" s="66"/>
      <c r="AA219" s="17">
        <f t="shared" si="53"/>
      </c>
      <c r="AB219" s="1">
        <f t="shared" si="54"/>
      </c>
      <c r="AC219" s="14" t="e">
        <f t="shared" si="58"/>
        <v>#VALUE!</v>
      </c>
      <c r="AE219" s="10">
        <f t="shared" si="46"/>
        <v>51455</v>
      </c>
      <c r="AF219" s="1"/>
      <c r="AG219" s="1"/>
      <c r="AH219" s="11"/>
      <c r="AI219" s="11"/>
      <c r="AK219" s="16">
        <f t="shared" si="47"/>
        <v>0</v>
      </c>
      <c r="AO219" s="5">
        <f t="shared" si="48"/>
      </c>
      <c r="AS219" s="5"/>
      <c r="AU219" s="1"/>
    </row>
    <row r="220" spans="2:47" ht="15" customHeight="1">
      <c r="B220" s="52"/>
      <c r="C220" s="52"/>
      <c r="D220" s="33"/>
      <c r="E220" s="33"/>
      <c r="F220" s="18">
        <f t="shared" si="49"/>
      </c>
      <c r="G220" s="153">
        <f t="shared" si="50"/>
      </c>
      <c r="H220" s="153"/>
      <c r="I220" s="133">
        <f t="shared" si="55"/>
      </c>
      <c r="J220" s="62">
        <f t="shared" si="56"/>
      </c>
      <c r="K220" s="62">
        <f t="shared" si="45"/>
      </c>
      <c r="L220" s="133">
        <f t="shared" si="57"/>
      </c>
      <c r="M220" s="62">
        <f t="shared" si="51"/>
      </c>
      <c r="N220" s="61">
        <f t="shared" si="59"/>
      </c>
      <c r="O220" s="144">
        <f t="shared" si="52"/>
      </c>
      <c r="P220" s="144"/>
      <c r="Q220" s="144"/>
      <c r="R220" s="66"/>
      <c r="S220" s="66"/>
      <c r="T220" s="66"/>
      <c r="U220" s="66"/>
      <c r="V220" s="66"/>
      <c r="W220" s="66"/>
      <c r="X220" s="66"/>
      <c r="Y220" s="66"/>
      <c r="Z220" s="66"/>
      <c r="AA220" s="17">
        <f t="shared" si="53"/>
      </c>
      <c r="AB220" s="1">
        <f t="shared" si="54"/>
      </c>
      <c r="AC220" s="14" t="e">
        <f t="shared" si="58"/>
        <v>#VALUE!</v>
      </c>
      <c r="AE220" s="10">
        <f t="shared" si="46"/>
        <v>51485</v>
      </c>
      <c r="AF220" s="1"/>
      <c r="AG220" s="1"/>
      <c r="AH220" s="11"/>
      <c r="AI220" s="11"/>
      <c r="AK220" s="16">
        <f t="shared" si="47"/>
        <v>0</v>
      </c>
      <c r="AO220" s="5">
        <f t="shared" si="48"/>
      </c>
      <c r="AS220" s="5"/>
      <c r="AU220" s="1"/>
    </row>
    <row r="221" spans="2:47" ht="15" customHeight="1">
      <c r="B221" s="59"/>
      <c r="C221" s="59"/>
      <c r="D221" s="59"/>
      <c r="E221" s="59"/>
      <c r="F221" s="18">
        <f t="shared" si="49"/>
      </c>
      <c r="G221" s="153">
        <f t="shared" si="50"/>
      </c>
      <c r="H221" s="153"/>
      <c r="I221" s="133">
        <f t="shared" si="55"/>
      </c>
      <c r="J221" s="62">
        <f t="shared" si="56"/>
      </c>
      <c r="K221" s="62">
        <f t="shared" si="45"/>
      </c>
      <c r="L221" s="133">
        <f t="shared" si="57"/>
      </c>
      <c r="M221" s="62">
        <f t="shared" si="51"/>
      </c>
      <c r="N221" s="61">
        <f t="shared" si="59"/>
      </c>
      <c r="O221" s="144">
        <f t="shared" si="52"/>
      </c>
      <c r="P221" s="144"/>
      <c r="Q221" s="144"/>
      <c r="R221" s="66"/>
      <c r="S221" s="66"/>
      <c r="T221" s="66"/>
      <c r="U221" s="66"/>
      <c r="V221" s="66"/>
      <c r="W221" s="66"/>
      <c r="X221" s="66"/>
      <c r="Y221" s="66"/>
      <c r="Z221" s="66"/>
      <c r="AA221" s="17">
        <f t="shared" si="53"/>
      </c>
      <c r="AB221" s="1">
        <f t="shared" si="54"/>
      </c>
      <c r="AC221" s="14" t="e">
        <f t="shared" si="58"/>
        <v>#VALUE!</v>
      </c>
      <c r="AE221" s="10">
        <f t="shared" si="46"/>
        <v>51516</v>
      </c>
      <c r="AF221" s="1"/>
      <c r="AG221" s="1"/>
      <c r="AH221" s="11"/>
      <c r="AI221" s="11"/>
      <c r="AK221" s="16">
        <f t="shared" si="47"/>
        <v>0</v>
      </c>
      <c r="AO221" s="5">
        <f t="shared" si="48"/>
      </c>
      <c r="AS221" s="5"/>
      <c r="AU221" s="1"/>
    </row>
    <row r="222" spans="2:47" ht="15" customHeight="1">
      <c r="B222" s="52"/>
      <c r="C222" s="52"/>
      <c r="D222" s="33"/>
      <c r="E222" s="33"/>
      <c r="F222" s="18">
        <f t="shared" si="49"/>
      </c>
      <c r="G222" s="153">
        <f t="shared" si="50"/>
      </c>
      <c r="H222" s="153"/>
      <c r="I222" s="133">
        <f t="shared" si="55"/>
      </c>
      <c r="J222" s="62">
        <f t="shared" si="56"/>
      </c>
      <c r="K222" s="62">
        <f t="shared" si="45"/>
      </c>
      <c r="L222" s="133">
        <f t="shared" si="57"/>
      </c>
      <c r="M222" s="62">
        <f t="shared" si="51"/>
      </c>
      <c r="N222" s="61">
        <f t="shared" si="59"/>
      </c>
      <c r="O222" s="144">
        <f t="shared" si="52"/>
      </c>
      <c r="P222" s="144"/>
      <c r="Q222" s="144"/>
      <c r="R222" s="66"/>
      <c r="S222" s="66"/>
      <c r="T222" s="66"/>
      <c r="U222" s="66"/>
      <c r="V222" s="66"/>
      <c r="W222" s="66"/>
      <c r="X222" s="66"/>
      <c r="Y222" s="66"/>
      <c r="Z222" s="66"/>
      <c r="AA222" s="17">
        <f t="shared" si="53"/>
      </c>
      <c r="AB222" s="1">
        <f t="shared" si="54"/>
      </c>
      <c r="AC222" s="14" t="e">
        <f t="shared" si="58"/>
        <v>#VALUE!</v>
      </c>
      <c r="AE222" s="10">
        <f t="shared" si="46"/>
        <v>51547</v>
      </c>
      <c r="AF222" s="1"/>
      <c r="AG222" s="1"/>
      <c r="AH222" s="11"/>
      <c r="AI222" s="11"/>
      <c r="AK222" s="16">
        <f t="shared" si="47"/>
        <v>0</v>
      </c>
      <c r="AO222" s="5">
        <f t="shared" si="48"/>
      </c>
      <c r="AS222" s="5"/>
      <c r="AU222" s="1"/>
    </row>
    <row r="223" spans="2:47" ht="15" customHeight="1">
      <c r="B223" s="59"/>
      <c r="C223" s="59"/>
      <c r="D223" s="59"/>
      <c r="E223" s="59"/>
      <c r="F223" s="18">
        <f t="shared" si="49"/>
      </c>
      <c r="G223" s="153">
        <f t="shared" si="50"/>
      </c>
      <c r="H223" s="153"/>
      <c r="I223" s="133">
        <f t="shared" si="55"/>
      </c>
      <c r="J223" s="62">
        <f t="shared" si="56"/>
      </c>
      <c r="K223" s="62">
        <f t="shared" si="45"/>
      </c>
      <c r="L223" s="133">
        <f t="shared" si="57"/>
      </c>
      <c r="M223" s="62">
        <f t="shared" si="51"/>
      </c>
      <c r="N223" s="61">
        <f t="shared" si="59"/>
      </c>
      <c r="O223" s="144">
        <f t="shared" si="52"/>
      </c>
      <c r="P223" s="144"/>
      <c r="Q223" s="144"/>
      <c r="R223" s="66"/>
      <c r="S223" s="66"/>
      <c r="T223" s="66"/>
      <c r="U223" s="66"/>
      <c r="V223" s="66"/>
      <c r="W223" s="66"/>
      <c r="X223" s="66"/>
      <c r="Y223" s="66"/>
      <c r="Z223" s="66"/>
      <c r="AA223" s="17">
        <f t="shared" si="53"/>
      </c>
      <c r="AB223" s="1">
        <f t="shared" si="54"/>
      </c>
      <c r="AC223" s="14" t="e">
        <f t="shared" si="58"/>
        <v>#VALUE!</v>
      </c>
      <c r="AE223" s="10">
        <f t="shared" si="46"/>
        <v>51575</v>
      </c>
      <c r="AF223" s="1"/>
      <c r="AG223" s="1"/>
      <c r="AH223" s="11"/>
      <c r="AI223" s="11"/>
      <c r="AK223" s="16">
        <f t="shared" si="47"/>
        <v>0</v>
      </c>
      <c r="AO223" s="5">
        <f t="shared" si="48"/>
      </c>
      <c r="AS223" s="5"/>
      <c r="AU223" s="1"/>
    </row>
    <row r="224" spans="2:47" ht="15" customHeight="1">
      <c r="B224" s="52"/>
      <c r="C224" s="52"/>
      <c r="D224" s="33"/>
      <c r="E224" s="33"/>
      <c r="F224" s="18">
        <f t="shared" si="49"/>
      </c>
      <c r="G224" s="153">
        <f t="shared" si="50"/>
      </c>
      <c r="H224" s="153"/>
      <c r="I224" s="133">
        <f t="shared" si="55"/>
      </c>
      <c r="J224" s="62">
        <f t="shared" si="56"/>
      </c>
      <c r="K224" s="62">
        <f t="shared" si="45"/>
      </c>
      <c r="L224" s="133">
        <f t="shared" si="57"/>
      </c>
      <c r="M224" s="62">
        <f t="shared" si="51"/>
      </c>
      <c r="N224" s="61">
        <f t="shared" si="59"/>
      </c>
      <c r="O224" s="144">
        <f t="shared" si="52"/>
      </c>
      <c r="P224" s="144"/>
      <c r="Q224" s="144"/>
      <c r="R224" s="66"/>
      <c r="S224" s="66"/>
      <c r="T224" s="66"/>
      <c r="U224" s="66"/>
      <c r="V224" s="66"/>
      <c r="W224" s="66"/>
      <c r="X224" s="66"/>
      <c r="Y224" s="66"/>
      <c r="Z224" s="66"/>
      <c r="AA224" s="17">
        <f t="shared" si="53"/>
      </c>
      <c r="AB224" s="1">
        <f t="shared" si="54"/>
      </c>
      <c r="AC224" s="14" t="e">
        <f t="shared" si="58"/>
        <v>#VALUE!</v>
      </c>
      <c r="AE224" s="10">
        <f t="shared" si="46"/>
        <v>51606</v>
      </c>
      <c r="AF224" s="1"/>
      <c r="AG224" s="1"/>
      <c r="AH224" s="11"/>
      <c r="AI224" s="11"/>
      <c r="AK224" s="16">
        <f t="shared" si="47"/>
        <v>0</v>
      </c>
      <c r="AO224" s="5">
        <f t="shared" si="48"/>
      </c>
      <c r="AS224" s="5"/>
      <c r="AU224" s="1"/>
    </row>
    <row r="225" spans="2:47" ht="15" customHeight="1">
      <c r="B225" s="59"/>
      <c r="C225" s="59"/>
      <c r="D225" s="59"/>
      <c r="E225" s="59"/>
      <c r="F225" s="18">
        <f t="shared" si="49"/>
      </c>
      <c r="G225" s="153">
        <f t="shared" si="50"/>
      </c>
      <c r="H225" s="153"/>
      <c r="I225" s="133">
        <f t="shared" si="55"/>
      </c>
      <c r="J225" s="62">
        <f t="shared" si="56"/>
      </c>
      <c r="K225" s="62">
        <f t="shared" si="45"/>
      </c>
      <c r="L225" s="133">
        <f t="shared" si="57"/>
      </c>
      <c r="M225" s="62">
        <f t="shared" si="51"/>
      </c>
      <c r="N225" s="61">
        <f t="shared" si="59"/>
      </c>
      <c r="O225" s="144">
        <f t="shared" si="52"/>
      </c>
      <c r="P225" s="144"/>
      <c r="Q225" s="144"/>
      <c r="R225" s="66"/>
      <c r="S225" s="66"/>
      <c r="T225" s="66"/>
      <c r="U225" s="66"/>
      <c r="V225" s="66"/>
      <c r="W225" s="66"/>
      <c r="X225" s="66"/>
      <c r="Y225" s="66"/>
      <c r="Z225" s="66"/>
      <c r="AA225" s="17">
        <f t="shared" si="53"/>
      </c>
      <c r="AB225" s="1">
        <f t="shared" si="54"/>
      </c>
      <c r="AC225" s="14" t="e">
        <f t="shared" si="58"/>
        <v>#VALUE!</v>
      </c>
      <c r="AE225" s="10">
        <f t="shared" si="46"/>
        <v>51636</v>
      </c>
      <c r="AF225" s="1"/>
      <c r="AG225" s="1"/>
      <c r="AH225" s="11"/>
      <c r="AI225" s="11"/>
      <c r="AK225" s="16">
        <f t="shared" si="47"/>
        <v>0</v>
      </c>
      <c r="AO225" s="5">
        <f t="shared" si="48"/>
      </c>
      <c r="AS225" s="5"/>
      <c r="AU225" s="1"/>
    </row>
    <row r="226" spans="2:47" ht="15" customHeight="1">
      <c r="B226" s="52"/>
      <c r="C226" s="52"/>
      <c r="D226" s="33"/>
      <c r="E226" s="33"/>
      <c r="F226" s="18">
        <f t="shared" si="49"/>
      </c>
      <c r="G226" s="153">
        <f t="shared" si="50"/>
      </c>
      <c r="H226" s="153"/>
      <c r="I226" s="133">
        <f t="shared" si="55"/>
      </c>
      <c r="J226" s="62">
        <f t="shared" si="56"/>
      </c>
      <c r="K226" s="62">
        <f t="shared" si="45"/>
      </c>
      <c r="L226" s="133">
        <f t="shared" si="57"/>
      </c>
      <c r="M226" s="62">
        <f t="shared" si="51"/>
      </c>
      <c r="N226" s="61">
        <f t="shared" si="59"/>
      </c>
      <c r="O226" s="144">
        <f t="shared" si="52"/>
      </c>
      <c r="P226" s="144"/>
      <c r="Q226" s="144"/>
      <c r="R226" s="66"/>
      <c r="S226" s="66"/>
      <c r="T226" s="66"/>
      <c r="U226" s="66"/>
      <c r="V226" s="66"/>
      <c r="W226" s="66"/>
      <c r="X226" s="66"/>
      <c r="Y226" s="66"/>
      <c r="Z226" s="66"/>
      <c r="AA226" s="17">
        <f t="shared" si="53"/>
      </c>
      <c r="AB226" s="1">
        <f t="shared" si="54"/>
      </c>
      <c r="AC226" s="14" t="e">
        <f t="shared" si="58"/>
        <v>#VALUE!</v>
      </c>
      <c r="AE226" s="10">
        <f t="shared" si="46"/>
        <v>51667</v>
      </c>
      <c r="AF226" s="1"/>
      <c r="AG226" s="1"/>
      <c r="AH226" s="11"/>
      <c r="AI226" s="11"/>
      <c r="AK226" s="16">
        <f t="shared" si="47"/>
        <v>0</v>
      </c>
      <c r="AO226" s="5">
        <f t="shared" si="48"/>
      </c>
      <c r="AS226" s="5"/>
      <c r="AU226" s="1"/>
    </row>
    <row r="227" spans="2:47" ht="15" customHeight="1">
      <c r="B227" s="59"/>
      <c r="C227" s="59"/>
      <c r="D227" s="59"/>
      <c r="E227" s="59"/>
      <c r="F227" s="18">
        <f t="shared" si="49"/>
      </c>
      <c r="G227" s="153">
        <f t="shared" si="50"/>
      </c>
      <c r="H227" s="153"/>
      <c r="I227" s="133">
        <f t="shared" si="55"/>
      </c>
      <c r="J227" s="62">
        <f t="shared" si="56"/>
      </c>
      <c r="K227" s="62">
        <f t="shared" si="45"/>
      </c>
      <c r="L227" s="133">
        <f t="shared" si="57"/>
      </c>
      <c r="M227" s="62">
        <f t="shared" si="51"/>
      </c>
      <c r="N227" s="61">
        <f t="shared" si="59"/>
      </c>
      <c r="O227" s="144">
        <f t="shared" si="52"/>
      </c>
      <c r="P227" s="144"/>
      <c r="Q227" s="144"/>
      <c r="R227" s="66"/>
      <c r="S227" s="66"/>
      <c r="T227" s="66"/>
      <c r="U227" s="66"/>
      <c r="V227" s="66"/>
      <c r="W227" s="66"/>
      <c r="X227" s="66"/>
      <c r="Y227" s="66"/>
      <c r="Z227" s="66"/>
      <c r="AA227" s="17">
        <f t="shared" si="53"/>
      </c>
      <c r="AB227" s="1">
        <f t="shared" si="54"/>
      </c>
      <c r="AC227" s="14" t="e">
        <f t="shared" si="58"/>
        <v>#VALUE!</v>
      </c>
      <c r="AE227" s="10">
        <f t="shared" si="46"/>
        <v>51697</v>
      </c>
      <c r="AF227" s="1"/>
      <c r="AG227" s="1"/>
      <c r="AH227" s="11"/>
      <c r="AI227" s="11"/>
      <c r="AK227" s="16">
        <f t="shared" si="47"/>
        <v>0</v>
      </c>
      <c r="AO227" s="5">
        <f t="shared" si="48"/>
      </c>
      <c r="AS227" s="5"/>
      <c r="AU227" s="1"/>
    </row>
    <row r="228" spans="2:47" ht="15" customHeight="1">
      <c r="B228" s="52"/>
      <c r="C228" s="52"/>
      <c r="D228" s="33"/>
      <c r="E228" s="33"/>
      <c r="F228" s="18">
        <f t="shared" si="49"/>
      </c>
      <c r="G228" s="153">
        <f t="shared" si="50"/>
      </c>
      <c r="H228" s="153"/>
      <c r="I228" s="133">
        <f t="shared" si="55"/>
      </c>
      <c r="J228" s="62">
        <f t="shared" si="56"/>
      </c>
      <c r="K228" s="62">
        <f t="shared" si="45"/>
      </c>
      <c r="L228" s="133">
        <f t="shared" si="57"/>
      </c>
      <c r="M228" s="62">
        <f t="shared" si="51"/>
      </c>
      <c r="N228" s="61">
        <f t="shared" si="59"/>
      </c>
      <c r="O228" s="144">
        <f t="shared" si="52"/>
      </c>
      <c r="P228" s="144"/>
      <c r="Q228" s="144"/>
      <c r="R228" s="66"/>
      <c r="S228" s="66"/>
      <c r="T228" s="66"/>
      <c r="U228" s="66"/>
      <c r="V228" s="66"/>
      <c r="W228" s="66"/>
      <c r="X228" s="66"/>
      <c r="Y228" s="66"/>
      <c r="Z228" s="66"/>
      <c r="AA228" s="17">
        <f t="shared" si="53"/>
      </c>
      <c r="AB228" s="1">
        <f t="shared" si="54"/>
      </c>
      <c r="AC228" s="14" t="e">
        <f t="shared" si="58"/>
        <v>#VALUE!</v>
      </c>
      <c r="AE228" s="10">
        <f t="shared" si="46"/>
        <v>51728</v>
      </c>
      <c r="AF228" s="1"/>
      <c r="AG228" s="1"/>
      <c r="AH228" s="11"/>
      <c r="AI228" s="11"/>
      <c r="AK228" s="16">
        <f t="shared" si="47"/>
        <v>0</v>
      </c>
      <c r="AO228" s="5">
        <f t="shared" si="48"/>
      </c>
      <c r="AS228" s="5"/>
      <c r="AU228" s="1"/>
    </row>
    <row r="229" spans="2:47" ht="15" customHeight="1">
      <c r="B229" s="59"/>
      <c r="C229" s="59"/>
      <c r="D229" s="59"/>
      <c r="E229" s="59"/>
      <c r="F229" s="18">
        <f t="shared" si="49"/>
      </c>
      <c r="G229" s="153">
        <f t="shared" si="50"/>
      </c>
      <c r="H229" s="153"/>
      <c r="I229" s="133">
        <f t="shared" si="55"/>
      </c>
      <c r="J229" s="62">
        <f t="shared" si="56"/>
      </c>
      <c r="K229" s="62">
        <f t="shared" si="45"/>
      </c>
      <c r="L229" s="133">
        <f t="shared" si="57"/>
      </c>
      <c r="M229" s="62">
        <f t="shared" si="51"/>
      </c>
      <c r="N229" s="61">
        <f t="shared" si="59"/>
      </c>
      <c r="O229" s="144">
        <f t="shared" si="52"/>
      </c>
      <c r="P229" s="144"/>
      <c r="Q229" s="144"/>
      <c r="R229" s="66"/>
      <c r="S229" s="66"/>
      <c r="T229" s="66"/>
      <c r="U229" s="66"/>
      <c r="V229" s="66"/>
      <c r="W229" s="66"/>
      <c r="X229" s="66"/>
      <c r="Y229" s="66"/>
      <c r="Z229" s="66"/>
      <c r="AA229" s="17">
        <f t="shared" si="53"/>
      </c>
      <c r="AB229" s="1">
        <f t="shared" si="54"/>
      </c>
      <c r="AC229" s="14" t="e">
        <f t="shared" si="58"/>
        <v>#VALUE!</v>
      </c>
      <c r="AE229" s="10">
        <f t="shared" si="46"/>
        <v>51759</v>
      </c>
      <c r="AF229" s="1"/>
      <c r="AG229" s="1"/>
      <c r="AH229" s="11"/>
      <c r="AI229" s="11"/>
      <c r="AK229" s="16">
        <f t="shared" si="47"/>
        <v>0</v>
      </c>
      <c r="AO229" s="5">
        <f t="shared" si="48"/>
      </c>
      <c r="AS229" s="5"/>
      <c r="AU229" s="1"/>
    </row>
    <row r="230" spans="2:47" ht="15" customHeight="1">
      <c r="B230" s="52"/>
      <c r="C230" s="52"/>
      <c r="D230" s="33"/>
      <c r="E230" s="33"/>
      <c r="F230" s="18">
        <f t="shared" si="49"/>
      </c>
      <c r="G230" s="153">
        <f t="shared" si="50"/>
      </c>
      <c r="H230" s="153"/>
      <c r="I230" s="133">
        <f t="shared" si="55"/>
      </c>
      <c r="J230" s="62">
        <f t="shared" si="56"/>
      </c>
      <c r="K230" s="62">
        <f t="shared" si="45"/>
      </c>
      <c r="L230" s="133">
        <f t="shared" si="57"/>
      </c>
      <c r="M230" s="62">
        <f t="shared" si="51"/>
      </c>
      <c r="N230" s="61">
        <f t="shared" si="59"/>
      </c>
      <c r="O230" s="144">
        <f t="shared" si="52"/>
      </c>
      <c r="P230" s="144"/>
      <c r="Q230" s="144"/>
      <c r="R230" s="66"/>
      <c r="S230" s="66"/>
      <c r="T230" s="66"/>
      <c r="U230" s="66"/>
      <c r="V230" s="66"/>
      <c r="W230" s="66"/>
      <c r="X230" s="66"/>
      <c r="Y230" s="66"/>
      <c r="Z230" s="66"/>
      <c r="AA230" s="17">
        <f t="shared" si="53"/>
      </c>
      <c r="AB230" s="1">
        <f t="shared" si="54"/>
      </c>
      <c r="AC230" s="14" t="e">
        <f t="shared" si="58"/>
        <v>#VALUE!</v>
      </c>
      <c r="AE230" s="10">
        <f t="shared" si="46"/>
        <v>51789</v>
      </c>
      <c r="AF230" s="1"/>
      <c r="AG230" s="1"/>
      <c r="AH230" s="11"/>
      <c r="AI230" s="11"/>
      <c r="AK230" s="16">
        <f t="shared" si="47"/>
        <v>0</v>
      </c>
      <c r="AO230" s="5">
        <f t="shared" si="48"/>
      </c>
      <c r="AS230" s="5"/>
      <c r="AU230" s="1"/>
    </row>
    <row r="231" spans="2:47" ht="15" customHeight="1">
      <c r="B231" s="59"/>
      <c r="C231" s="59"/>
      <c r="D231" s="59"/>
      <c r="E231" s="59"/>
      <c r="F231" s="18">
        <f t="shared" si="49"/>
      </c>
      <c r="G231" s="153">
        <f t="shared" si="50"/>
      </c>
      <c r="H231" s="153"/>
      <c r="I231" s="133">
        <f t="shared" si="55"/>
      </c>
      <c r="J231" s="62">
        <f t="shared" si="56"/>
      </c>
      <c r="K231" s="62">
        <f t="shared" si="45"/>
      </c>
      <c r="L231" s="133">
        <f t="shared" si="57"/>
      </c>
      <c r="M231" s="62">
        <f t="shared" si="51"/>
      </c>
      <c r="N231" s="61">
        <f t="shared" si="59"/>
      </c>
      <c r="O231" s="144">
        <f t="shared" si="52"/>
      </c>
      <c r="P231" s="144"/>
      <c r="Q231" s="144"/>
      <c r="R231" s="66"/>
      <c r="S231" s="66"/>
      <c r="T231" s="66"/>
      <c r="U231" s="66"/>
      <c r="V231" s="66"/>
      <c r="W231" s="66"/>
      <c r="X231" s="66"/>
      <c r="Y231" s="66"/>
      <c r="Z231" s="66"/>
      <c r="AA231" s="17">
        <f t="shared" si="53"/>
      </c>
      <c r="AB231" s="1">
        <f t="shared" si="54"/>
      </c>
      <c r="AC231" s="14" t="e">
        <f t="shared" si="58"/>
        <v>#VALUE!</v>
      </c>
      <c r="AE231" s="10">
        <f t="shared" si="46"/>
        <v>51820</v>
      </c>
      <c r="AF231" s="1"/>
      <c r="AG231" s="1"/>
      <c r="AH231" s="11"/>
      <c r="AI231" s="11"/>
      <c r="AK231" s="16">
        <f t="shared" si="47"/>
        <v>0</v>
      </c>
      <c r="AO231" s="5">
        <f t="shared" si="48"/>
      </c>
      <c r="AS231" s="5"/>
      <c r="AU231" s="1"/>
    </row>
    <row r="232" spans="2:47" ht="15" customHeight="1">
      <c r="B232" s="52"/>
      <c r="C232" s="52"/>
      <c r="D232" s="33"/>
      <c r="E232" s="33"/>
      <c r="F232" s="18">
        <f t="shared" si="49"/>
      </c>
      <c r="G232" s="153">
        <f t="shared" si="50"/>
      </c>
      <c r="H232" s="153"/>
      <c r="I232" s="133">
        <f t="shared" si="55"/>
      </c>
      <c r="J232" s="62">
        <f t="shared" si="56"/>
      </c>
      <c r="K232" s="62">
        <f t="shared" si="45"/>
      </c>
      <c r="L232" s="133">
        <f t="shared" si="57"/>
      </c>
      <c r="M232" s="62">
        <f t="shared" si="51"/>
      </c>
      <c r="N232" s="61">
        <f t="shared" si="59"/>
      </c>
      <c r="O232" s="144">
        <f t="shared" si="52"/>
      </c>
      <c r="P232" s="144"/>
      <c r="Q232" s="144"/>
      <c r="R232" s="66"/>
      <c r="S232" s="66"/>
      <c r="T232" s="66"/>
      <c r="U232" s="66"/>
      <c r="V232" s="66"/>
      <c r="W232" s="66"/>
      <c r="X232" s="66"/>
      <c r="Y232" s="66"/>
      <c r="Z232" s="66"/>
      <c r="AA232" s="17">
        <f t="shared" si="53"/>
      </c>
      <c r="AB232" s="1">
        <f t="shared" si="54"/>
      </c>
      <c r="AC232" s="14" t="e">
        <f t="shared" si="58"/>
        <v>#VALUE!</v>
      </c>
      <c r="AE232" s="10">
        <f t="shared" si="46"/>
        <v>51850</v>
      </c>
      <c r="AF232" s="1"/>
      <c r="AG232" s="1"/>
      <c r="AH232" s="11"/>
      <c r="AI232" s="11"/>
      <c r="AK232" s="16">
        <f t="shared" si="47"/>
        <v>0</v>
      </c>
      <c r="AO232" s="5">
        <f t="shared" si="48"/>
      </c>
      <c r="AS232" s="5"/>
      <c r="AU232" s="1"/>
    </row>
    <row r="233" spans="2:47" ht="15" customHeight="1">
      <c r="B233" s="59"/>
      <c r="C233" s="59"/>
      <c r="D233" s="59"/>
      <c r="E233" s="59"/>
      <c r="F233" s="18">
        <f t="shared" si="49"/>
      </c>
      <c r="G233" s="153">
        <f t="shared" si="50"/>
      </c>
      <c r="H233" s="153"/>
      <c r="I233" s="133">
        <f t="shared" si="55"/>
      </c>
      <c r="J233" s="62">
        <f t="shared" si="56"/>
      </c>
      <c r="K233" s="62">
        <f t="shared" si="45"/>
      </c>
      <c r="L233" s="133">
        <f t="shared" si="57"/>
      </c>
      <c r="M233" s="62">
        <f t="shared" si="51"/>
      </c>
      <c r="N233" s="61">
        <f t="shared" si="59"/>
      </c>
      <c r="O233" s="144">
        <f t="shared" si="52"/>
      </c>
      <c r="P233" s="144"/>
      <c r="Q233" s="144"/>
      <c r="R233" s="66"/>
      <c r="S233" s="66"/>
      <c r="T233" s="66"/>
      <c r="U233" s="66"/>
      <c r="V233" s="66"/>
      <c r="W233" s="66"/>
      <c r="X233" s="66"/>
      <c r="Y233" s="66"/>
      <c r="Z233" s="66"/>
      <c r="AA233" s="17">
        <f t="shared" si="53"/>
      </c>
      <c r="AB233" s="1">
        <f t="shared" si="54"/>
      </c>
      <c r="AC233" s="14" t="e">
        <f t="shared" si="58"/>
        <v>#VALUE!</v>
      </c>
      <c r="AE233" s="10">
        <f t="shared" si="46"/>
        <v>51881</v>
      </c>
      <c r="AF233" s="1"/>
      <c r="AG233" s="1"/>
      <c r="AH233" s="11"/>
      <c r="AI233" s="11"/>
      <c r="AK233" s="16">
        <f t="shared" si="47"/>
        <v>0</v>
      </c>
      <c r="AO233" s="5">
        <f t="shared" si="48"/>
      </c>
      <c r="AS233" s="5"/>
      <c r="AU233" s="1"/>
    </row>
    <row r="234" spans="2:47" ht="15" customHeight="1">
      <c r="B234" s="52"/>
      <c r="C234" s="52"/>
      <c r="D234" s="33"/>
      <c r="E234" s="33"/>
      <c r="F234" s="18">
        <f t="shared" si="49"/>
      </c>
      <c r="G234" s="153">
        <f t="shared" si="50"/>
      </c>
      <c r="H234" s="153"/>
      <c r="I234" s="133">
        <f t="shared" si="55"/>
      </c>
      <c r="J234" s="62">
        <f t="shared" si="56"/>
      </c>
      <c r="K234" s="62">
        <f t="shared" si="45"/>
      </c>
      <c r="L234" s="133">
        <f t="shared" si="57"/>
      </c>
      <c r="M234" s="62">
        <f t="shared" si="51"/>
      </c>
      <c r="N234" s="61">
        <f t="shared" si="59"/>
      </c>
      <c r="O234" s="144">
        <f t="shared" si="52"/>
      </c>
      <c r="P234" s="144"/>
      <c r="Q234" s="144"/>
      <c r="R234" s="66"/>
      <c r="S234" s="66"/>
      <c r="T234" s="66"/>
      <c r="U234" s="66"/>
      <c r="V234" s="66"/>
      <c r="W234" s="66"/>
      <c r="X234" s="66"/>
      <c r="Y234" s="66"/>
      <c r="Z234" s="66"/>
      <c r="AA234" s="17">
        <f t="shared" si="53"/>
      </c>
      <c r="AB234" s="1">
        <f t="shared" si="54"/>
      </c>
      <c r="AC234" s="14" t="e">
        <f t="shared" si="58"/>
        <v>#VALUE!</v>
      </c>
      <c r="AE234" s="10">
        <f t="shared" si="46"/>
        <v>51912</v>
      </c>
      <c r="AF234" s="1"/>
      <c r="AG234" s="1"/>
      <c r="AH234" s="11"/>
      <c r="AI234" s="11"/>
      <c r="AK234" s="16">
        <f t="shared" si="47"/>
        <v>0</v>
      </c>
      <c r="AO234" s="5">
        <f t="shared" si="48"/>
      </c>
      <c r="AS234" s="5"/>
      <c r="AU234" s="1"/>
    </row>
    <row r="235" spans="2:47" ht="15" customHeight="1">
      <c r="B235" s="59"/>
      <c r="C235" s="59"/>
      <c r="D235" s="59"/>
      <c r="E235" s="59"/>
      <c r="F235" s="18">
        <f t="shared" si="49"/>
      </c>
      <c r="G235" s="153">
        <f t="shared" si="50"/>
      </c>
      <c r="H235" s="153"/>
      <c r="I235" s="133">
        <f t="shared" si="55"/>
      </c>
      <c r="J235" s="62">
        <f t="shared" si="56"/>
      </c>
      <c r="K235" s="62">
        <f t="shared" si="45"/>
      </c>
      <c r="L235" s="133">
        <f t="shared" si="57"/>
      </c>
      <c r="M235" s="62">
        <f t="shared" si="51"/>
      </c>
      <c r="N235" s="61">
        <f t="shared" si="59"/>
      </c>
      <c r="O235" s="144">
        <f t="shared" si="52"/>
      </c>
      <c r="P235" s="144"/>
      <c r="Q235" s="144"/>
      <c r="R235" s="66"/>
      <c r="S235" s="66"/>
      <c r="T235" s="66"/>
      <c r="U235" s="66"/>
      <c r="V235" s="66"/>
      <c r="W235" s="66"/>
      <c r="X235" s="66"/>
      <c r="Y235" s="66"/>
      <c r="Z235" s="66"/>
      <c r="AA235" s="17">
        <f t="shared" si="53"/>
      </c>
      <c r="AB235" s="1">
        <f t="shared" si="54"/>
      </c>
      <c r="AC235" s="14" t="e">
        <f t="shared" si="58"/>
        <v>#VALUE!</v>
      </c>
      <c r="AE235" s="10">
        <f t="shared" si="46"/>
        <v>51940</v>
      </c>
      <c r="AF235" s="1"/>
      <c r="AG235" s="1"/>
      <c r="AH235" s="11"/>
      <c r="AI235" s="11"/>
      <c r="AK235" s="16">
        <f t="shared" si="47"/>
        <v>0</v>
      </c>
      <c r="AO235" s="5">
        <f t="shared" si="48"/>
      </c>
      <c r="AS235" s="5"/>
      <c r="AU235" s="1"/>
    </row>
    <row r="236" spans="2:47" ht="15" customHeight="1">
      <c r="B236" s="52"/>
      <c r="C236" s="52"/>
      <c r="D236" s="33"/>
      <c r="E236" s="33"/>
      <c r="F236" s="18">
        <f t="shared" si="49"/>
      </c>
      <c r="G236" s="153">
        <f t="shared" si="50"/>
      </c>
      <c r="H236" s="153"/>
      <c r="I236" s="133">
        <f t="shared" si="55"/>
      </c>
      <c r="J236" s="62">
        <f t="shared" si="56"/>
      </c>
      <c r="K236" s="62">
        <f t="shared" si="45"/>
      </c>
      <c r="L236" s="133">
        <f t="shared" si="57"/>
      </c>
      <c r="M236" s="62">
        <f t="shared" si="51"/>
      </c>
      <c r="N236" s="61">
        <f t="shared" si="59"/>
      </c>
      <c r="O236" s="144">
        <f t="shared" si="52"/>
      </c>
      <c r="P236" s="144"/>
      <c r="Q236" s="144"/>
      <c r="R236" s="66"/>
      <c r="S236" s="66"/>
      <c r="T236" s="66"/>
      <c r="U236" s="66"/>
      <c r="V236" s="66"/>
      <c r="W236" s="66"/>
      <c r="X236" s="66"/>
      <c r="Y236" s="66"/>
      <c r="Z236" s="66"/>
      <c r="AA236" s="17">
        <f t="shared" si="53"/>
      </c>
      <c r="AB236" s="1">
        <f t="shared" si="54"/>
      </c>
      <c r="AC236" s="14" t="e">
        <f t="shared" si="58"/>
        <v>#VALUE!</v>
      </c>
      <c r="AE236" s="10">
        <f t="shared" si="46"/>
        <v>51971</v>
      </c>
      <c r="AF236" s="1"/>
      <c r="AG236" s="1"/>
      <c r="AH236" s="11"/>
      <c r="AI236" s="11"/>
      <c r="AK236" s="16">
        <f t="shared" si="47"/>
        <v>0</v>
      </c>
      <c r="AO236" s="5">
        <f t="shared" si="48"/>
      </c>
      <c r="AS236" s="5"/>
      <c r="AU236" s="1"/>
    </row>
    <row r="237" spans="2:47" ht="15" customHeight="1">
      <c r="B237" s="59"/>
      <c r="C237" s="59"/>
      <c r="D237" s="59"/>
      <c r="E237" s="59"/>
      <c r="F237" s="18">
        <f t="shared" si="49"/>
      </c>
      <c r="G237" s="153">
        <f t="shared" si="50"/>
      </c>
      <c r="H237" s="153"/>
      <c r="I237" s="133">
        <f t="shared" si="55"/>
      </c>
      <c r="J237" s="62">
        <f t="shared" si="56"/>
      </c>
      <c r="K237" s="62">
        <f t="shared" si="45"/>
      </c>
      <c r="L237" s="133">
        <f t="shared" si="57"/>
      </c>
      <c r="M237" s="62">
        <f t="shared" si="51"/>
      </c>
      <c r="N237" s="61">
        <f t="shared" si="59"/>
      </c>
      <c r="O237" s="144">
        <f t="shared" si="52"/>
      </c>
      <c r="P237" s="144"/>
      <c r="Q237" s="144"/>
      <c r="R237" s="66"/>
      <c r="S237" s="66"/>
      <c r="T237" s="66"/>
      <c r="U237" s="66"/>
      <c r="V237" s="66"/>
      <c r="W237" s="66"/>
      <c r="X237" s="66"/>
      <c r="Y237" s="66"/>
      <c r="Z237" s="66"/>
      <c r="AA237" s="17">
        <f t="shared" si="53"/>
      </c>
      <c r="AB237" s="1">
        <f t="shared" si="54"/>
      </c>
      <c r="AC237" s="14" t="e">
        <f t="shared" si="58"/>
        <v>#VALUE!</v>
      </c>
      <c r="AE237" s="10">
        <f t="shared" si="46"/>
        <v>52001</v>
      </c>
      <c r="AF237" s="1"/>
      <c r="AG237" s="1"/>
      <c r="AH237" s="11"/>
      <c r="AI237" s="11"/>
      <c r="AK237" s="16">
        <f t="shared" si="47"/>
        <v>0</v>
      </c>
      <c r="AO237" s="5">
        <f t="shared" si="48"/>
      </c>
      <c r="AS237" s="5"/>
      <c r="AU237" s="1"/>
    </row>
    <row r="238" spans="2:47" ht="15" customHeight="1">
      <c r="B238" s="52"/>
      <c r="C238" s="52"/>
      <c r="D238" s="33"/>
      <c r="E238" s="33"/>
      <c r="F238" s="18">
        <f t="shared" si="49"/>
      </c>
      <c r="G238" s="153">
        <f t="shared" si="50"/>
      </c>
      <c r="H238" s="153"/>
      <c r="I238" s="133">
        <f t="shared" si="55"/>
      </c>
      <c r="J238" s="62">
        <f t="shared" si="56"/>
      </c>
      <c r="K238" s="62">
        <f t="shared" si="45"/>
      </c>
      <c r="L238" s="133">
        <f t="shared" si="57"/>
      </c>
      <c r="M238" s="62">
        <f t="shared" si="51"/>
      </c>
      <c r="N238" s="61">
        <f t="shared" si="59"/>
      </c>
      <c r="O238" s="144">
        <f t="shared" si="52"/>
      </c>
      <c r="P238" s="144"/>
      <c r="Q238" s="144"/>
      <c r="R238" s="66"/>
      <c r="S238" s="66"/>
      <c r="T238" s="66"/>
      <c r="U238" s="66"/>
      <c r="V238" s="66"/>
      <c r="W238" s="66"/>
      <c r="X238" s="66"/>
      <c r="Y238" s="66"/>
      <c r="Z238" s="66"/>
      <c r="AA238" s="17">
        <f t="shared" si="53"/>
      </c>
      <c r="AB238" s="1">
        <f t="shared" si="54"/>
      </c>
      <c r="AC238" s="14" t="e">
        <f t="shared" si="58"/>
        <v>#VALUE!</v>
      </c>
      <c r="AE238" s="10">
        <f t="shared" si="46"/>
        <v>52032</v>
      </c>
      <c r="AF238" s="1"/>
      <c r="AG238" s="1"/>
      <c r="AH238" s="11"/>
      <c r="AI238" s="11"/>
      <c r="AK238" s="16">
        <f t="shared" si="47"/>
        <v>0</v>
      </c>
      <c r="AO238" s="5">
        <f t="shared" si="48"/>
      </c>
      <c r="AS238" s="5"/>
      <c r="AU238" s="1"/>
    </row>
    <row r="239" spans="2:47" ht="15" customHeight="1">
      <c r="B239" s="59"/>
      <c r="C239" s="59"/>
      <c r="D239" s="59"/>
      <c r="E239" s="59"/>
      <c r="F239" s="18">
        <f t="shared" si="49"/>
      </c>
      <c r="G239" s="153">
        <f t="shared" si="50"/>
      </c>
      <c r="H239" s="153"/>
      <c r="I239" s="133">
        <f t="shared" si="55"/>
      </c>
      <c r="J239" s="62">
        <f t="shared" si="56"/>
      </c>
      <c r="K239" s="62">
        <f t="shared" si="45"/>
      </c>
      <c r="L239" s="133">
        <f t="shared" si="57"/>
      </c>
      <c r="M239" s="62">
        <f t="shared" si="51"/>
      </c>
      <c r="N239" s="61">
        <f t="shared" si="59"/>
      </c>
      <c r="O239" s="144">
        <f t="shared" si="52"/>
      </c>
      <c r="P239" s="144"/>
      <c r="Q239" s="144"/>
      <c r="R239" s="66"/>
      <c r="S239" s="66"/>
      <c r="T239" s="66"/>
      <c r="U239" s="66"/>
      <c r="V239" s="66"/>
      <c r="W239" s="66"/>
      <c r="X239" s="66"/>
      <c r="Y239" s="66"/>
      <c r="Z239" s="66"/>
      <c r="AA239" s="17">
        <f t="shared" si="53"/>
      </c>
      <c r="AB239" s="1">
        <f t="shared" si="54"/>
      </c>
      <c r="AC239" s="14" t="e">
        <f t="shared" si="58"/>
        <v>#VALUE!</v>
      </c>
      <c r="AE239" s="10">
        <f t="shared" si="46"/>
        <v>52062</v>
      </c>
      <c r="AF239" s="1"/>
      <c r="AG239" s="1"/>
      <c r="AH239" s="11"/>
      <c r="AI239" s="11"/>
      <c r="AK239" s="16">
        <f t="shared" si="47"/>
        <v>0</v>
      </c>
      <c r="AO239" s="5">
        <f t="shared" si="48"/>
      </c>
      <c r="AS239" s="5"/>
      <c r="AU239" s="1"/>
    </row>
    <row r="240" spans="2:47" ht="15" customHeight="1">
      <c r="B240" s="52"/>
      <c r="C240" s="52"/>
      <c r="D240" s="33"/>
      <c r="E240" s="33"/>
      <c r="F240" s="18">
        <f t="shared" si="49"/>
      </c>
      <c r="G240" s="153">
        <f t="shared" si="50"/>
      </c>
      <c r="H240" s="153"/>
      <c r="I240" s="133">
        <f t="shared" si="55"/>
      </c>
      <c r="J240" s="62">
        <f t="shared" si="56"/>
      </c>
      <c r="K240" s="62">
        <f t="shared" si="45"/>
      </c>
      <c r="L240" s="133">
        <f t="shared" si="57"/>
      </c>
      <c r="M240" s="62">
        <f t="shared" si="51"/>
      </c>
      <c r="N240" s="61">
        <f t="shared" si="59"/>
      </c>
      <c r="O240" s="144">
        <f t="shared" si="52"/>
      </c>
      <c r="P240" s="144"/>
      <c r="Q240" s="144"/>
      <c r="R240" s="66"/>
      <c r="S240" s="66"/>
      <c r="T240" s="66"/>
      <c r="U240" s="66"/>
      <c r="V240" s="66"/>
      <c r="W240" s="66"/>
      <c r="X240" s="66"/>
      <c r="Y240" s="66"/>
      <c r="Z240" s="66"/>
      <c r="AA240" s="17">
        <f t="shared" si="53"/>
      </c>
      <c r="AB240" s="1">
        <f t="shared" si="54"/>
      </c>
      <c r="AC240" s="14" t="e">
        <f t="shared" si="58"/>
        <v>#VALUE!</v>
      </c>
      <c r="AE240" s="10">
        <f t="shared" si="46"/>
        <v>52093</v>
      </c>
      <c r="AF240" s="1"/>
      <c r="AG240" s="1"/>
      <c r="AH240" s="11"/>
      <c r="AI240" s="11"/>
      <c r="AK240" s="16">
        <f t="shared" si="47"/>
        <v>0</v>
      </c>
      <c r="AO240" s="5">
        <f t="shared" si="48"/>
      </c>
      <c r="AS240" s="5"/>
      <c r="AU240" s="1"/>
    </row>
    <row r="241" spans="2:47" ht="15" customHeight="1">
      <c r="B241" s="59"/>
      <c r="C241" s="59"/>
      <c r="D241" s="59"/>
      <c r="E241" s="59"/>
      <c r="F241" s="18">
        <f t="shared" si="49"/>
      </c>
      <c r="G241" s="153">
        <f t="shared" si="50"/>
      </c>
      <c r="H241" s="153"/>
      <c r="I241" s="133">
        <f t="shared" si="55"/>
      </c>
      <c r="J241" s="62">
        <f t="shared" si="56"/>
      </c>
      <c r="K241" s="62">
        <f t="shared" si="45"/>
      </c>
      <c r="L241" s="133">
        <f t="shared" si="57"/>
      </c>
      <c r="M241" s="62">
        <f t="shared" si="51"/>
      </c>
      <c r="N241" s="61">
        <f t="shared" si="59"/>
      </c>
      <c r="O241" s="144">
        <f t="shared" si="52"/>
      </c>
      <c r="P241" s="144"/>
      <c r="Q241" s="144"/>
      <c r="R241" s="66"/>
      <c r="S241" s="66"/>
      <c r="T241" s="66"/>
      <c r="U241" s="66"/>
      <c r="V241" s="66"/>
      <c r="W241" s="66"/>
      <c r="X241" s="66"/>
      <c r="Y241" s="66"/>
      <c r="Z241" s="66"/>
      <c r="AA241" s="17">
        <f t="shared" si="53"/>
      </c>
      <c r="AB241" s="1">
        <f t="shared" si="54"/>
      </c>
      <c r="AC241" s="14" t="e">
        <f t="shared" si="58"/>
        <v>#VALUE!</v>
      </c>
      <c r="AE241" s="10">
        <f t="shared" si="46"/>
        <v>52124</v>
      </c>
      <c r="AF241" s="1"/>
      <c r="AG241" s="1"/>
      <c r="AH241" s="11"/>
      <c r="AI241" s="11"/>
      <c r="AK241" s="16">
        <f t="shared" si="47"/>
        <v>0</v>
      </c>
      <c r="AO241" s="5">
        <f t="shared" si="48"/>
      </c>
      <c r="AS241" s="5"/>
      <c r="AU241" s="1"/>
    </row>
    <row r="242" spans="2:47" ht="15" customHeight="1">
      <c r="B242" s="52"/>
      <c r="C242" s="52"/>
      <c r="D242" s="33"/>
      <c r="E242" s="33"/>
      <c r="F242" s="18">
        <f t="shared" si="49"/>
      </c>
      <c r="G242" s="153">
        <f t="shared" si="50"/>
      </c>
      <c r="H242" s="153"/>
      <c r="I242" s="133">
        <f t="shared" si="55"/>
      </c>
      <c r="J242" s="62">
        <f t="shared" si="56"/>
      </c>
      <c r="K242" s="62">
        <f t="shared" si="45"/>
      </c>
      <c r="L242" s="133">
        <f t="shared" si="57"/>
      </c>
      <c r="M242" s="62">
        <f t="shared" si="51"/>
      </c>
      <c r="N242" s="61">
        <f t="shared" si="59"/>
      </c>
      <c r="O242" s="144">
        <f t="shared" si="52"/>
      </c>
      <c r="P242" s="144"/>
      <c r="Q242" s="144"/>
      <c r="R242" s="66"/>
      <c r="S242" s="66"/>
      <c r="T242" s="66"/>
      <c r="U242" s="66"/>
      <c r="V242" s="66"/>
      <c r="W242" s="66"/>
      <c r="X242" s="66"/>
      <c r="Y242" s="66"/>
      <c r="Z242" s="66"/>
      <c r="AA242" s="17">
        <f t="shared" si="53"/>
      </c>
      <c r="AB242" s="1">
        <f t="shared" si="54"/>
      </c>
      <c r="AC242" s="14" t="e">
        <f t="shared" si="58"/>
        <v>#VALUE!</v>
      </c>
      <c r="AE242" s="10">
        <f t="shared" si="46"/>
        <v>52154</v>
      </c>
      <c r="AF242" s="1"/>
      <c r="AG242" s="1"/>
      <c r="AH242" s="11"/>
      <c r="AI242" s="11"/>
      <c r="AK242" s="16">
        <f t="shared" si="47"/>
        <v>0</v>
      </c>
      <c r="AO242" s="5">
        <f t="shared" si="48"/>
      </c>
      <c r="AS242" s="5"/>
      <c r="AU242" s="1"/>
    </row>
    <row r="243" spans="2:47" ht="15" customHeight="1">
      <c r="B243" s="59"/>
      <c r="C243" s="59"/>
      <c r="D243" s="59"/>
      <c r="E243" s="59"/>
      <c r="F243" s="18">
        <f t="shared" si="49"/>
      </c>
      <c r="G243" s="153">
        <f t="shared" si="50"/>
      </c>
      <c r="H243" s="153"/>
      <c r="I243" s="133">
        <f t="shared" si="55"/>
      </c>
      <c r="J243" s="62">
        <f t="shared" si="56"/>
      </c>
      <c r="K243" s="62">
        <f t="shared" si="45"/>
      </c>
      <c r="L243" s="133">
        <f t="shared" si="57"/>
      </c>
      <c r="M243" s="62">
        <f t="shared" si="51"/>
      </c>
      <c r="N243" s="61">
        <f t="shared" si="59"/>
      </c>
      <c r="O243" s="144">
        <f t="shared" si="52"/>
      </c>
      <c r="P243" s="144"/>
      <c r="Q243" s="144"/>
      <c r="R243" s="66"/>
      <c r="S243" s="66"/>
      <c r="T243" s="66"/>
      <c r="U243" s="66"/>
      <c r="V243" s="66"/>
      <c r="W243" s="66"/>
      <c r="X243" s="66"/>
      <c r="Y243" s="66"/>
      <c r="Z243" s="66"/>
      <c r="AA243" s="17">
        <f t="shared" si="53"/>
      </c>
      <c r="AB243" s="1">
        <f t="shared" si="54"/>
      </c>
      <c r="AC243" s="14" t="e">
        <f t="shared" si="58"/>
        <v>#VALUE!</v>
      </c>
      <c r="AE243" s="10">
        <f t="shared" si="46"/>
        <v>52185</v>
      </c>
      <c r="AF243" s="1"/>
      <c r="AG243" s="1"/>
      <c r="AH243" s="11"/>
      <c r="AI243" s="11"/>
      <c r="AK243" s="16">
        <f t="shared" si="47"/>
        <v>0</v>
      </c>
      <c r="AO243" s="5">
        <f t="shared" si="48"/>
      </c>
      <c r="AS243" s="5"/>
      <c r="AU243" s="1"/>
    </row>
    <row r="244" spans="2:47" ht="15" customHeight="1">
      <c r="B244" s="52"/>
      <c r="C244" s="52"/>
      <c r="D244" s="33"/>
      <c r="E244" s="33"/>
      <c r="F244" s="18">
        <f t="shared" si="49"/>
      </c>
      <c r="G244" s="153">
        <f t="shared" si="50"/>
      </c>
      <c r="H244" s="153"/>
      <c r="I244" s="133">
        <f t="shared" si="55"/>
      </c>
      <c r="J244" s="62">
        <f t="shared" si="56"/>
      </c>
      <c r="K244" s="62">
        <f t="shared" si="45"/>
      </c>
      <c r="L244" s="133">
        <f t="shared" si="57"/>
      </c>
      <c r="M244" s="62">
        <f t="shared" si="51"/>
      </c>
      <c r="N244" s="61">
        <f t="shared" si="59"/>
      </c>
      <c r="O244" s="144">
        <f t="shared" si="52"/>
      </c>
      <c r="P244" s="144"/>
      <c r="Q244" s="144"/>
      <c r="R244" s="66"/>
      <c r="S244" s="66"/>
      <c r="T244" s="66"/>
      <c r="U244" s="66"/>
      <c r="V244" s="66"/>
      <c r="W244" s="66"/>
      <c r="X244" s="66"/>
      <c r="Y244" s="66"/>
      <c r="Z244" s="66"/>
      <c r="AA244" s="17">
        <f t="shared" si="53"/>
      </c>
      <c r="AB244" s="1">
        <f t="shared" si="54"/>
      </c>
      <c r="AC244" s="14" t="e">
        <f t="shared" si="58"/>
        <v>#VALUE!</v>
      </c>
      <c r="AE244" s="10">
        <f t="shared" si="46"/>
        <v>52215</v>
      </c>
      <c r="AF244" s="1"/>
      <c r="AG244" s="1"/>
      <c r="AH244" s="11"/>
      <c r="AI244" s="11"/>
      <c r="AK244" s="16">
        <f t="shared" si="47"/>
        <v>0</v>
      </c>
      <c r="AO244" s="5">
        <f t="shared" si="48"/>
      </c>
      <c r="AS244" s="5"/>
      <c r="AU244" s="1"/>
    </row>
    <row r="245" spans="2:47" ht="15" customHeight="1">
      <c r="B245" s="59"/>
      <c r="C245" s="59"/>
      <c r="D245" s="59"/>
      <c r="E245" s="59"/>
      <c r="F245" s="18">
        <f t="shared" si="49"/>
      </c>
      <c r="G245" s="153">
        <f t="shared" si="50"/>
      </c>
      <c r="H245" s="153"/>
      <c r="I245" s="133">
        <f t="shared" si="55"/>
      </c>
      <c r="J245" s="62">
        <f t="shared" si="56"/>
      </c>
      <c r="K245" s="62">
        <f t="shared" si="45"/>
      </c>
      <c r="L245" s="133">
        <f t="shared" si="57"/>
      </c>
      <c r="M245" s="62">
        <f t="shared" si="51"/>
      </c>
      <c r="N245" s="61">
        <f t="shared" si="59"/>
      </c>
      <c r="O245" s="144">
        <f t="shared" si="52"/>
      </c>
      <c r="P245" s="144"/>
      <c r="Q245" s="144"/>
      <c r="R245" s="66"/>
      <c r="S245" s="66"/>
      <c r="T245" s="66"/>
      <c r="U245" s="66"/>
      <c r="V245" s="66"/>
      <c r="W245" s="66"/>
      <c r="X245" s="66"/>
      <c r="Y245" s="66"/>
      <c r="Z245" s="66"/>
      <c r="AA245" s="17">
        <f t="shared" si="53"/>
      </c>
      <c r="AB245" s="1">
        <f t="shared" si="54"/>
      </c>
      <c r="AC245" s="14" t="e">
        <f t="shared" si="58"/>
        <v>#VALUE!</v>
      </c>
      <c r="AE245" s="10">
        <f t="shared" si="46"/>
        <v>52246</v>
      </c>
      <c r="AF245" s="1"/>
      <c r="AG245" s="1"/>
      <c r="AH245" s="11"/>
      <c r="AI245" s="11"/>
      <c r="AK245" s="16">
        <f t="shared" si="47"/>
        <v>0</v>
      </c>
      <c r="AO245" s="5">
        <f t="shared" si="48"/>
      </c>
      <c r="AS245" s="5"/>
      <c r="AU245" s="1"/>
    </row>
    <row r="246" spans="2:47" ht="15" customHeight="1">
      <c r="B246" s="52"/>
      <c r="C246" s="52"/>
      <c r="D246" s="33"/>
      <c r="E246" s="33"/>
      <c r="F246" s="18">
        <f t="shared" si="49"/>
      </c>
      <c r="G246" s="153">
        <f t="shared" si="50"/>
      </c>
      <c r="H246" s="153"/>
      <c r="I246" s="133">
        <f t="shared" si="55"/>
      </c>
      <c r="J246" s="62">
        <f t="shared" si="56"/>
      </c>
      <c r="K246" s="62">
        <f t="shared" si="45"/>
      </c>
      <c r="L246" s="133">
        <f t="shared" si="57"/>
      </c>
      <c r="M246" s="62">
        <f t="shared" si="51"/>
      </c>
      <c r="N246" s="61">
        <f t="shared" si="59"/>
      </c>
      <c r="O246" s="144">
        <f t="shared" si="52"/>
      </c>
      <c r="P246" s="144"/>
      <c r="Q246" s="144"/>
      <c r="R246" s="66"/>
      <c r="S246" s="66"/>
      <c r="T246" s="66"/>
      <c r="U246" s="66"/>
      <c r="V246" s="66"/>
      <c r="W246" s="66"/>
      <c r="X246" s="66"/>
      <c r="Y246" s="66"/>
      <c r="Z246" s="66"/>
      <c r="AA246" s="17">
        <f t="shared" si="53"/>
      </c>
      <c r="AB246" s="1">
        <f t="shared" si="54"/>
      </c>
      <c r="AC246" s="14" t="e">
        <f t="shared" si="58"/>
        <v>#VALUE!</v>
      </c>
      <c r="AE246" s="10">
        <f t="shared" si="46"/>
        <v>52277</v>
      </c>
      <c r="AF246" s="1"/>
      <c r="AG246" s="1"/>
      <c r="AH246" s="11"/>
      <c r="AI246" s="11"/>
      <c r="AK246" s="16">
        <f t="shared" si="47"/>
        <v>0</v>
      </c>
      <c r="AO246" s="5">
        <f t="shared" si="48"/>
      </c>
      <c r="AS246" s="5"/>
      <c r="AU246" s="1"/>
    </row>
    <row r="247" spans="2:47" ht="15" customHeight="1">
      <c r="B247" s="59"/>
      <c r="C247" s="59"/>
      <c r="D247" s="59"/>
      <c r="E247" s="59"/>
      <c r="F247" s="18">
        <f t="shared" si="49"/>
      </c>
      <c r="G247" s="153">
        <f t="shared" si="50"/>
      </c>
      <c r="H247" s="153"/>
      <c r="I247" s="133">
        <f t="shared" si="55"/>
      </c>
      <c r="J247" s="62">
        <f t="shared" si="56"/>
      </c>
      <c r="K247" s="62">
        <f t="shared" si="45"/>
      </c>
      <c r="L247" s="133">
        <f t="shared" si="57"/>
      </c>
      <c r="M247" s="62">
        <f t="shared" si="51"/>
      </c>
      <c r="N247" s="61">
        <f t="shared" si="59"/>
      </c>
      <c r="O247" s="144">
        <f t="shared" si="52"/>
      </c>
      <c r="P247" s="144"/>
      <c r="Q247" s="144"/>
      <c r="R247" s="66"/>
      <c r="S247" s="66"/>
      <c r="T247" s="66"/>
      <c r="U247" s="66"/>
      <c r="V247" s="66"/>
      <c r="W247" s="66"/>
      <c r="X247" s="66"/>
      <c r="Y247" s="66"/>
      <c r="Z247" s="66"/>
      <c r="AA247" s="17">
        <f t="shared" si="53"/>
      </c>
      <c r="AB247" s="1">
        <f t="shared" si="54"/>
      </c>
      <c r="AC247" s="14" t="e">
        <f t="shared" si="58"/>
        <v>#VALUE!</v>
      </c>
      <c r="AE247" s="10">
        <f t="shared" si="46"/>
        <v>52305</v>
      </c>
      <c r="AF247" s="1"/>
      <c r="AG247" s="1"/>
      <c r="AH247" s="11"/>
      <c r="AI247" s="11"/>
      <c r="AK247" s="16">
        <f t="shared" si="47"/>
        <v>0</v>
      </c>
      <c r="AO247" s="5">
        <f t="shared" si="48"/>
      </c>
      <c r="AS247" s="5"/>
      <c r="AU247" s="1"/>
    </row>
    <row r="248" spans="2:47" ht="15" customHeight="1">
      <c r="B248" s="52"/>
      <c r="C248" s="52"/>
      <c r="D248" s="33"/>
      <c r="E248" s="33"/>
      <c r="F248" s="18">
        <f t="shared" si="49"/>
      </c>
      <c r="G248" s="153">
        <f t="shared" si="50"/>
      </c>
      <c r="H248" s="153"/>
      <c r="I248" s="133">
        <f t="shared" si="55"/>
      </c>
      <c r="J248" s="62">
        <f t="shared" si="56"/>
      </c>
      <c r="K248" s="62">
        <f t="shared" si="45"/>
      </c>
      <c r="L248" s="133">
        <f t="shared" si="57"/>
      </c>
      <c r="M248" s="62">
        <f t="shared" si="51"/>
      </c>
      <c r="N248" s="61">
        <f t="shared" si="59"/>
      </c>
      <c r="O248" s="144">
        <f t="shared" si="52"/>
      </c>
      <c r="P248" s="144"/>
      <c r="Q248" s="144"/>
      <c r="R248" s="66"/>
      <c r="S248" s="66"/>
      <c r="T248" s="66"/>
      <c r="U248" s="66"/>
      <c r="V248" s="66"/>
      <c r="W248" s="66"/>
      <c r="X248" s="66"/>
      <c r="Y248" s="66"/>
      <c r="Z248" s="66"/>
      <c r="AA248" s="17">
        <f t="shared" si="53"/>
      </c>
      <c r="AB248" s="1">
        <f t="shared" si="54"/>
      </c>
      <c r="AC248" s="14" t="e">
        <f t="shared" si="58"/>
        <v>#VALUE!</v>
      </c>
      <c r="AE248" s="10">
        <f t="shared" si="46"/>
        <v>52336</v>
      </c>
      <c r="AF248" s="1"/>
      <c r="AG248" s="1"/>
      <c r="AH248" s="11"/>
      <c r="AI248" s="11"/>
      <c r="AK248" s="16">
        <f t="shared" si="47"/>
        <v>0</v>
      </c>
      <c r="AO248" s="5">
        <f t="shared" si="48"/>
      </c>
      <c r="AS248" s="5"/>
      <c r="AU248" s="1"/>
    </row>
    <row r="249" spans="2:47" ht="15" customHeight="1">
      <c r="B249" s="59"/>
      <c r="C249" s="59"/>
      <c r="D249" s="59"/>
      <c r="E249" s="59"/>
      <c r="F249" s="18">
        <f t="shared" si="49"/>
      </c>
      <c r="G249" s="153">
        <f t="shared" si="50"/>
      </c>
      <c r="H249" s="153"/>
      <c r="I249" s="133">
        <f t="shared" si="55"/>
      </c>
      <c r="J249" s="62">
        <f t="shared" si="56"/>
      </c>
      <c r="K249" s="62">
        <f t="shared" si="45"/>
      </c>
      <c r="L249" s="133">
        <f t="shared" si="57"/>
      </c>
      <c r="M249" s="62">
        <f t="shared" si="51"/>
      </c>
      <c r="N249" s="61">
        <f t="shared" si="59"/>
      </c>
      <c r="O249" s="144">
        <f t="shared" si="52"/>
      </c>
      <c r="P249" s="144"/>
      <c r="Q249" s="144"/>
      <c r="R249" s="66"/>
      <c r="S249" s="66"/>
      <c r="T249" s="66"/>
      <c r="U249" s="66"/>
      <c r="V249" s="66"/>
      <c r="W249" s="66"/>
      <c r="X249" s="66"/>
      <c r="Y249" s="66"/>
      <c r="Z249" s="66"/>
      <c r="AA249" s="17">
        <f t="shared" si="53"/>
      </c>
      <c r="AB249" s="1">
        <f t="shared" si="54"/>
      </c>
      <c r="AC249" s="14" t="e">
        <f t="shared" si="58"/>
        <v>#VALUE!</v>
      </c>
      <c r="AE249" s="10">
        <f t="shared" si="46"/>
        <v>52366</v>
      </c>
      <c r="AF249" s="1"/>
      <c r="AG249" s="1"/>
      <c r="AH249" s="11"/>
      <c r="AI249" s="11"/>
      <c r="AK249" s="16">
        <f t="shared" si="47"/>
        <v>0</v>
      </c>
      <c r="AO249" s="5">
        <f t="shared" si="48"/>
      </c>
      <c r="AS249" s="5"/>
      <c r="AU249" s="1"/>
    </row>
    <row r="250" spans="2:47" ht="15" customHeight="1">
      <c r="B250" s="52"/>
      <c r="C250" s="52"/>
      <c r="D250" s="33"/>
      <c r="E250" s="33"/>
      <c r="F250" s="18">
        <f t="shared" si="49"/>
      </c>
      <c r="G250" s="153">
        <f t="shared" si="50"/>
      </c>
      <c r="H250" s="153"/>
      <c r="I250" s="133">
        <f t="shared" si="55"/>
      </c>
      <c r="J250" s="62">
        <f t="shared" si="56"/>
      </c>
      <c r="K250" s="62">
        <f t="shared" si="45"/>
      </c>
      <c r="L250" s="133">
        <f t="shared" si="57"/>
      </c>
      <c r="M250" s="62">
        <f t="shared" si="51"/>
      </c>
      <c r="N250" s="61">
        <f t="shared" si="59"/>
      </c>
      <c r="O250" s="144">
        <f t="shared" si="52"/>
      </c>
      <c r="P250" s="144"/>
      <c r="Q250" s="144"/>
      <c r="R250" s="66"/>
      <c r="S250" s="66"/>
      <c r="T250" s="66"/>
      <c r="U250" s="66"/>
      <c r="V250" s="66"/>
      <c r="W250" s="66"/>
      <c r="X250" s="66"/>
      <c r="Y250" s="66"/>
      <c r="Z250" s="66"/>
      <c r="AA250" s="17">
        <f t="shared" si="53"/>
      </c>
      <c r="AB250" s="1">
        <f t="shared" si="54"/>
      </c>
      <c r="AC250" s="14" t="e">
        <f t="shared" si="58"/>
        <v>#VALUE!</v>
      </c>
      <c r="AE250" s="10">
        <f t="shared" si="46"/>
        <v>52397</v>
      </c>
      <c r="AF250" s="1"/>
      <c r="AG250" s="1"/>
      <c r="AH250" s="11"/>
      <c r="AI250" s="11"/>
      <c r="AK250" s="16">
        <f t="shared" si="47"/>
        <v>0</v>
      </c>
      <c r="AO250" s="5">
        <f t="shared" si="48"/>
      </c>
      <c r="AS250" s="5"/>
      <c r="AU250" s="1"/>
    </row>
    <row r="251" spans="2:47" ht="15" customHeight="1">
      <c r="B251" s="59"/>
      <c r="C251" s="59"/>
      <c r="D251" s="59"/>
      <c r="E251" s="59"/>
      <c r="F251" s="18">
        <f t="shared" si="49"/>
      </c>
      <c r="G251" s="153">
        <f t="shared" si="50"/>
      </c>
      <c r="H251" s="153"/>
      <c r="I251" s="133">
        <f t="shared" si="55"/>
      </c>
      <c r="J251" s="62">
        <f t="shared" si="56"/>
      </c>
      <c r="K251" s="62">
        <f t="shared" si="45"/>
      </c>
      <c r="L251" s="133">
        <f t="shared" si="57"/>
      </c>
      <c r="M251" s="62">
        <f t="shared" si="51"/>
      </c>
      <c r="N251" s="61">
        <f t="shared" si="59"/>
      </c>
      <c r="O251" s="144">
        <f t="shared" si="52"/>
      </c>
      <c r="P251" s="144"/>
      <c r="Q251" s="144"/>
      <c r="R251" s="66"/>
      <c r="S251" s="66"/>
      <c r="T251" s="66"/>
      <c r="U251" s="66"/>
      <c r="V251" s="66"/>
      <c r="W251" s="66"/>
      <c r="X251" s="66"/>
      <c r="Y251" s="66"/>
      <c r="Z251" s="66"/>
      <c r="AA251" s="17">
        <f t="shared" si="53"/>
      </c>
      <c r="AB251" s="1">
        <f t="shared" si="54"/>
      </c>
      <c r="AC251" s="14" t="e">
        <f t="shared" si="58"/>
        <v>#VALUE!</v>
      </c>
      <c r="AE251" s="10">
        <f t="shared" si="46"/>
        <v>52427</v>
      </c>
      <c r="AF251" s="1"/>
      <c r="AG251" s="1"/>
      <c r="AH251" s="11"/>
      <c r="AI251" s="11"/>
      <c r="AK251" s="16">
        <f t="shared" si="47"/>
        <v>0</v>
      </c>
      <c r="AO251" s="5">
        <f t="shared" si="48"/>
      </c>
      <c r="AS251" s="5"/>
      <c r="AU251" s="1"/>
    </row>
    <row r="252" spans="2:47" ht="15" customHeight="1">
      <c r="B252" s="52"/>
      <c r="C252" s="52"/>
      <c r="D252" s="33"/>
      <c r="E252" s="33"/>
      <c r="F252" s="18">
        <f t="shared" si="49"/>
      </c>
      <c r="G252" s="153">
        <f t="shared" si="50"/>
      </c>
      <c r="H252" s="153"/>
      <c r="I252" s="133">
        <f t="shared" si="55"/>
      </c>
      <c r="J252" s="62">
        <f t="shared" si="56"/>
      </c>
      <c r="K252" s="62">
        <f t="shared" si="45"/>
      </c>
      <c r="L252" s="133">
        <f t="shared" si="57"/>
      </c>
      <c r="M252" s="62">
        <f t="shared" si="51"/>
      </c>
      <c r="N252" s="61">
        <f t="shared" si="59"/>
      </c>
      <c r="O252" s="144">
        <f t="shared" si="52"/>
      </c>
      <c r="P252" s="144"/>
      <c r="Q252" s="144"/>
      <c r="R252" s="66"/>
      <c r="S252" s="66"/>
      <c r="T252" s="66"/>
      <c r="U252" s="66"/>
      <c r="V252" s="66"/>
      <c r="W252" s="66"/>
      <c r="X252" s="66"/>
      <c r="Y252" s="66"/>
      <c r="Z252" s="66"/>
      <c r="AA252" s="17">
        <f t="shared" si="53"/>
      </c>
      <c r="AB252" s="1">
        <f t="shared" si="54"/>
      </c>
      <c r="AC252" s="14" t="e">
        <f t="shared" si="58"/>
        <v>#VALUE!</v>
      </c>
      <c r="AE252" s="10">
        <f t="shared" si="46"/>
        <v>52458</v>
      </c>
      <c r="AF252" s="1"/>
      <c r="AG252" s="1"/>
      <c r="AH252" s="11"/>
      <c r="AI252" s="11"/>
      <c r="AK252" s="16">
        <f t="shared" si="47"/>
        <v>0</v>
      </c>
      <c r="AO252" s="5">
        <f t="shared" si="48"/>
      </c>
      <c r="AS252" s="5"/>
      <c r="AU252" s="1"/>
    </row>
    <row r="253" spans="2:47" ht="15" customHeight="1">
      <c r="B253" s="59"/>
      <c r="C253" s="59"/>
      <c r="D253" s="59"/>
      <c r="E253" s="59"/>
      <c r="F253" s="18">
        <f t="shared" si="49"/>
      </c>
      <c r="G253" s="153">
        <f t="shared" si="50"/>
      </c>
      <c r="H253" s="153"/>
      <c r="I253" s="133">
        <f t="shared" si="55"/>
      </c>
      <c r="J253" s="62">
        <f t="shared" si="56"/>
      </c>
      <c r="K253" s="62">
        <f t="shared" si="45"/>
      </c>
      <c r="L253" s="133">
        <f t="shared" si="57"/>
      </c>
      <c r="M253" s="62">
        <f t="shared" si="51"/>
      </c>
      <c r="N253" s="61">
        <f t="shared" si="59"/>
      </c>
      <c r="O253" s="144">
        <f t="shared" si="52"/>
      </c>
      <c r="P253" s="144"/>
      <c r="Q253" s="144"/>
      <c r="R253" s="66"/>
      <c r="S253" s="66"/>
      <c r="T253" s="66"/>
      <c r="U253" s="66"/>
      <c r="V253" s="66"/>
      <c r="W253" s="66"/>
      <c r="X253" s="66"/>
      <c r="Y253" s="66"/>
      <c r="Z253" s="66"/>
      <c r="AA253" s="17">
        <f t="shared" si="53"/>
      </c>
      <c r="AB253" s="1">
        <f t="shared" si="54"/>
      </c>
      <c r="AC253" s="14" t="e">
        <f t="shared" si="58"/>
        <v>#VALUE!</v>
      </c>
      <c r="AE253" s="10">
        <f t="shared" si="46"/>
        <v>52489</v>
      </c>
      <c r="AF253" s="1"/>
      <c r="AG253" s="1"/>
      <c r="AH253" s="11"/>
      <c r="AI253" s="11"/>
      <c r="AK253" s="16">
        <f t="shared" si="47"/>
        <v>0</v>
      </c>
      <c r="AO253" s="5">
        <f t="shared" si="48"/>
      </c>
      <c r="AS253" s="5"/>
      <c r="AU253" s="1"/>
    </row>
    <row r="254" spans="2:47" ht="15" customHeight="1">
      <c r="B254" s="52"/>
      <c r="C254" s="52"/>
      <c r="D254" s="33"/>
      <c r="E254" s="33"/>
      <c r="F254" s="18">
        <f t="shared" si="49"/>
      </c>
      <c r="G254" s="153">
        <f t="shared" si="50"/>
      </c>
      <c r="H254" s="153"/>
      <c r="I254" s="133">
        <f t="shared" si="55"/>
      </c>
      <c r="J254" s="62">
        <f t="shared" si="56"/>
      </c>
      <c r="K254" s="62">
        <f t="shared" si="45"/>
      </c>
      <c r="L254" s="133">
        <f t="shared" si="57"/>
      </c>
      <c r="M254" s="62">
        <f t="shared" si="51"/>
      </c>
      <c r="N254" s="61">
        <f t="shared" si="59"/>
      </c>
      <c r="O254" s="144">
        <f t="shared" si="52"/>
      </c>
      <c r="P254" s="144"/>
      <c r="Q254" s="144"/>
      <c r="R254" s="66"/>
      <c r="S254" s="66"/>
      <c r="T254" s="66"/>
      <c r="U254" s="66"/>
      <c r="V254" s="66"/>
      <c r="W254" s="66"/>
      <c r="X254" s="66"/>
      <c r="Y254" s="66"/>
      <c r="Z254" s="66"/>
      <c r="AA254" s="17">
        <f t="shared" si="53"/>
      </c>
      <c r="AB254" s="1">
        <f t="shared" si="54"/>
      </c>
      <c r="AC254" s="14" t="e">
        <f t="shared" si="58"/>
        <v>#VALUE!</v>
      </c>
      <c r="AE254" s="10">
        <f t="shared" si="46"/>
        <v>52519</v>
      </c>
      <c r="AF254" s="1"/>
      <c r="AG254" s="1"/>
      <c r="AH254" s="11"/>
      <c r="AI254" s="11"/>
      <c r="AK254" s="16">
        <f t="shared" si="47"/>
        <v>0</v>
      </c>
      <c r="AO254" s="5">
        <f t="shared" si="48"/>
      </c>
      <c r="AS254" s="5"/>
      <c r="AU254" s="1"/>
    </row>
    <row r="255" spans="2:47" ht="15" customHeight="1">
      <c r="B255" s="59"/>
      <c r="C255" s="59"/>
      <c r="D255" s="59"/>
      <c r="E255" s="59"/>
      <c r="F255" s="18">
        <f t="shared" si="49"/>
      </c>
      <c r="G255" s="153">
        <f t="shared" si="50"/>
      </c>
      <c r="H255" s="153"/>
      <c r="I255" s="133">
        <f t="shared" si="55"/>
      </c>
      <c r="J255" s="62">
        <f t="shared" si="56"/>
      </c>
      <c r="K255" s="62">
        <f t="shared" si="45"/>
      </c>
      <c r="L255" s="133">
        <f t="shared" si="57"/>
      </c>
      <c r="M255" s="62">
        <f t="shared" si="51"/>
      </c>
      <c r="N255" s="61">
        <f t="shared" si="59"/>
      </c>
      <c r="O255" s="144">
        <f t="shared" si="52"/>
      </c>
      <c r="P255" s="144"/>
      <c r="Q255" s="144"/>
      <c r="R255" s="66"/>
      <c r="S255" s="66"/>
      <c r="T255" s="66"/>
      <c r="U255" s="66"/>
      <c r="V255" s="66"/>
      <c r="W255" s="66"/>
      <c r="X255" s="66"/>
      <c r="Y255" s="66"/>
      <c r="Z255" s="66"/>
      <c r="AA255" s="17">
        <f t="shared" si="53"/>
      </c>
      <c r="AB255" s="1">
        <f t="shared" si="54"/>
      </c>
      <c r="AC255" s="14" t="e">
        <f t="shared" si="58"/>
        <v>#VALUE!</v>
      </c>
      <c r="AE255" s="10">
        <f t="shared" si="46"/>
        <v>52550</v>
      </c>
      <c r="AF255" s="1"/>
      <c r="AG255" s="1"/>
      <c r="AH255" s="11"/>
      <c r="AI255" s="11"/>
      <c r="AK255" s="16">
        <f t="shared" si="47"/>
        <v>0</v>
      </c>
      <c r="AO255" s="5">
        <f t="shared" si="48"/>
      </c>
      <c r="AS255" s="5"/>
      <c r="AU255" s="1"/>
    </row>
    <row r="256" spans="2:47" ht="15" customHeight="1">
      <c r="B256" s="52"/>
      <c r="C256" s="52"/>
      <c r="D256" s="33"/>
      <c r="E256" s="33"/>
      <c r="F256" s="18">
        <f t="shared" si="49"/>
      </c>
      <c r="G256" s="153">
        <f t="shared" si="50"/>
      </c>
      <c r="H256" s="153"/>
      <c r="I256" s="133">
        <f t="shared" si="55"/>
      </c>
      <c r="J256" s="62">
        <f t="shared" si="56"/>
      </c>
      <c r="K256" s="62">
        <f t="shared" si="45"/>
      </c>
      <c r="L256" s="133">
        <f t="shared" si="57"/>
      </c>
      <c r="M256" s="62">
        <f t="shared" si="51"/>
      </c>
      <c r="N256" s="61">
        <f t="shared" si="59"/>
      </c>
      <c r="O256" s="144">
        <f t="shared" si="52"/>
      </c>
      <c r="P256" s="144"/>
      <c r="Q256" s="144"/>
      <c r="R256" s="66"/>
      <c r="S256" s="66"/>
      <c r="T256" s="66"/>
      <c r="U256" s="66"/>
      <c r="V256" s="66"/>
      <c r="W256" s="66"/>
      <c r="X256" s="66"/>
      <c r="Y256" s="66"/>
      <c r="Z256" s="66"/>
      <c r="AA256" s="17">
        <f t="shared" si="53"/>
      </c>
      <c r="AB256" s="1">
        <f t="shared" si="54"/>
      </c>
      <c r="AC256" s="14" t="e">
        <f t="shared" si="58"/>
        <v>#VALUE!</v>
      </c>
      <c r="AE256" s="10">
        <f t="shared" si="46"/>
        <v>52580</v>
      </c>
      <c r="AF256" s="1"/>
      <c r="AG256" s="1"/>
      <c r="AH256" s="11"/>
      <c r="AI256" s="11"/>
      <c r="AK256" s="16">
        <f t="shared" si="47"/>
        <v>0</v>
      </c>
      <c r="AO256" s="5">
        <f t="shared" si="48"/>
      </c>
      <c r="AS256" s="5"/>
      <c r="AU256" s="1"/>
    </row>
    <row r="257" spans="2:47" ht="15" customHeight="1">
      <c r="B257" s="59"/>
      <c r="C257" s="59"/>
      <c r="D257" s="59"/>
      <c r="E257" s="59"/>
      <c r="F257" s="18">
        <f t="shared" si="49"/>
      </c>
      <c r="G257" s="153">
        <f t="shared" si="50"/>
      </c>
      <c r="H257" s="153"/>
      <c r="I257" s="133">
        <f t="shared" si="55"/>
      </c>
      <c r="J257" s="62">
        <f t="shared" si="56"/>
      </c>
      <c r="K257" s="62">
        <f t="shared" si="45"/>
      </c>
      <c r="L257" s="133">
        <f t="shared" si="57"/>
      </c>
      <c r="M257" s="62">
        <f t="shared" si="51"/>
      </c>
      <c r="N257" s="61">
        <f t="shared" si="59"/>
      </c>
      <c r="O257" s="144">
        <f t="shared" si="52"/>
      </c>
      <c r="P257" s="144"/>
      <c r="Q257" s="144"/>
      <c r="R257" s="66"/>
      <c r="S257" s="66"/>
      <c r="T257" s="66"/>
      <c r="U257" s="66"/>
      <c r="V257" s="66"/>
      <c r="W257" s="66"/>
      <c r="X257" s="66"/>
      <c r="Y257" s="66"/>
      <c r="Z257" s="66"/>
      <c r="AA257" s="17">
        <f t="shared" si="53"/>
      </c>
      <c r="AB257" s="1">
        <f t="shared" si="54"/>
      </c>
      <c r="AC257" s="14" t="e">
        <f t="shared" si="58"/>
        <v>#VALUE!</v>
      </c>
      <c r="AE257" s="10">
        <f t="shared" si="46"/>
        <v>52611</v>
      </c>
      <c r="AF257" s="1"/>
      <c r="AG257" s="1"/>
      <c r="AH257" s="11"/>
      <c r="AI257" s="11"/>
      <c r="AK257" s="16">
        <f t="shared" si="47"/>
        <v>0</v>
      </c>
      <c r="AO257" s="5">
        <f t="shared" si="48"/>
      </c>
      <c r="AS257" s="5"/>
      <c r="AU257" s="1"/>
    </row>
    <row r="258" spans="2:47" ht="15" customHeight="1">
      <c r="B258" s="52"/>
      <c r="C258" s="52"/>
      <c r="D258" s="33"/>
      <c r="E258" s="33"/>
      <c r="F258" s="18">
        <f t="shared" si="49"/>
      </c>
      <c r="G258" s="153">
        <f t="shared" si="50"/>
      </c>
      <c r="H258" s="153"/>
      <c r="I258" s="133">
        <f t="shared" si="55"/>
      </c>
      <c r="J258" s="62">
        <f t="shared" si="56"/>
      </c>
      <c r="K258" s="62">
        <f t="shared" si="45"/>
      </c>
      <c r="L258" s="133">
        <f t="shared" si="57"/>
      </c>
      <c r="M258" s="62">
        <f t="shared" si="51"/>
      </c>
      <c r="N258" s="61">
        <f t="shared" si="59"/>
      </c>
      <c r="O258" s="144">
        <f t="shared" si="52"/>
      </c>
      <c r="P258" s="144"/>
      <c r="Q258" s="144"/>
      <c r="R258" s="66"/>
      <c r="S258" s="66"/>
      <c r="T258" s="66"/>
      <c r="U258" s="66"/>
      <c r="V258" s="66"/>
      <c r="W258" s="66"/>
      <c r="X258" s="66"/>
      <c r="Y258" s="66"/>
      <c r="Z258" s="66"/>
      <c r="AA258" s="17">
        <f t="shared" si="53"/>
      </c>
      <c r="AB258" s="1">
        <f t="shared" si="54"/>
      </c>
      <c r="AC258" s="14" t="e">
        <f t="shared" si="58"/>
        <v>#VALUE!</v>
      </c>
      <c r="AE258" s="10">
        <f t="shared" si="46"/>
        <v>52642</v>
      </c>
      <c r="AF258" s="1"/>
      <c r="AG258" s="1"/>
      <c r="AH258" s="11"/>
      <c r="AI258" s="11"/>
      <c r="AK258" s="16">
        <f t="shared" si="47"/>
        <v>0</v>
      </c>
      <c r="AO258" s="5">
        <f t="shared" si="48"/>
      </c>
      <c r="AS258" s="5"/>
      <c r="AU258" s="1"/>
    </row>
    <row r="259" spans="2:47" ht="15" customHeight="1">
      <c r="B259" s="59"/>
      <c r="C259" s="59"/>
      <c r="D259" s="59"/>
      <c r="E259" s="59"/>
      <c r="F259" s="18">
        <f t="shared" si="49"/>
      </c>
      <c r="G259" s="153">
        <f t="shared" si="50"/>
      </c>
      <c r="H259" s="153"/>
      <c r="I259" s="133">
        <f t="shared" si="55"/>
      </c>
      <c r="J259" s="62">
        <f t="shared" si="56"/>
      </c>
      <c r="K259" s="62">
        <f t="shared" si="45"/>
      </c>
      <c r="L259" s="133">
        <f t="shared" si="57"/>
      </c>
      <c r="M259" s="62">
        <f t="shared" si="51"/>
      </c>
      <c r="N259" s="61">
        <f t="shared" si="59"/>
      </c>
      <c r="O259" s="144">
        <f t="shared" si="52"/>
      </c>
      <c r="P259" s="144"/>
      <c r="Q259" s="144"/>
      <c r="R259" s="66"/>
      <c r="S259" s="66"/>
      <c r="T259" s="66"/>
      <c r="U259" s="66"/>
      <c r="V259" s="66"/>
      <c r="W259" s="66"/>
      <c r="X259" s="66"/>
      <c r="Y259" s="66"/>
      <c r="Z259" s="66"/>
      <c r="AA259" s="17">
        <f t="shared" si="53"/>
      </c>
      <c r="AB259" s="1">
        <f t="shared" si="54"/>
      </c>
      <c r="AC259" s="14" t="e">
        <f t="shared" si="58"/>
        <v>#VALUE!</v>
      </c>
      <c r="AE259" s="10">
        <f t="shared" si="46"/>
        <v>52671</v>
      </c>
      <c r="AF259" s="1"/>
      <c r="AG259" s="1"/>
      <c r="AH259" s="11"/>
      <c r="AI259" s="11"/>
      <c r="AK259" s="16">
        <f t="shared" si="47"/>
        <v>0</v>
      </c>
      <c r="AO259" s="5">
        <f t="shared" si="48"/>
      </c>
      <c r="AS259" s="5"/>
      <c r="AU259" s="1"/>
    </row>
    <row r="260" spans="2:47" ht="15" customHeight="1">
      <c r="B260" s="52"/>
      <c r="C260" s="52"/>
      <c r="D260" s="33"/>
      <c r="E260" s="33"/>
      <c r="F260" s="18">
        <f t="shared" si="49"/>
      </c>
      <c r="G260" s="153">
        <f t="shared" si="50"/>
      </c>
      <c r="H260" s="153"/>
      <c r="I260" s="133">
        <f t="shared" si="55"/>
      </c>
      <c r="J260" s="62">
        <f t="shared" si="56"/>
      </c>
      <c r="K260" s="62">
        <f t="shared" si="45"/>
      </c>
      <c r="L260" s="133">
        <f t="shared" si="57"/>
      </c>
      <c r="M260" s="62">
        <f t="shared" si="51"/>
      </c>
      <c r="N260" s="61">
        <f t="shared" si="59"/>
      </c>
      <c r="O260" s="144">
        <f t="shared" si="52"/>
      </c>
      <c r="P260" s="144"/>
      <c r="Q260" s="144"/>
      <c r="R260" s="66"/>
      <c r="S260" s="66"/>
      <c r="T260" s="66"/>
      <c r="U260" s="66"/>
      <c r="V260" s="66"/>
      <c r="W260" s="66"/>
      <c r="X260" s="66"/>
      <c r="Y260" s="66"/>
      <c r="Z260" s="66"/>
      <c r="AA260" s="17">
        <f t="shared" si="53"/>
      </c>
      <c r="AB260" s="1">
        <f t="shared" si="54"/>
      </c>
      <c r="AC260" s="14" t="e">
        <f t="shared" si="58"/>
        <v>#VALUE!</v>
      </c>
      <c r="AE260" s="10">
        <f t="shared" si="46"/>
        <v>52702</v>
      </c>
      <c r="AF260" s="1"/>
      <c r="AG260" s="1"/>
      <c r="AH260" s="11"/>
      <c r="AI260" s="11"/>
      <c r="AK260" s="16">
        <f t="shared" si="47"/>
        <v>0</v>
      </c>
      <c r="AO260" s="5">
        <f t="shared" si="48"/>
      </c>
      <c r="AS260" s="5"/>
      <c r="AU260" s="1"/>
    </row>
    <row r="261" spans="2:47" ht="15" customHeight="1">
      <c r="B261" s="59"/>
      <c r="C261" s="59"/>
      <c r="D261" s="59"/>
      <c r="E261" s="59"/>
      <c r="F261" s="18">
        <f t="shared" si="49"/>
      </c>
      <c r="G261" s="153">
        <f t="shared" si="50"/>
      </c>
      <c r="H261" s="153"/>
      <c r="I261" s="133">
        <f t="shared" si="55"/>
      </c>
      <c r="J261" s="62">
        <f t="shared" si="56"/>
      </c>
      <c r="K261" s="62">
        <f t="shared" si="45"/>
      </c>
      <c r="L261" s="133">
        <f t="shared" si="57"/>
      </c>
      <c r="M261" s="62">
        <f t="shared" si="51"/>
      </c>
      <c r="N261" s="61">
        <f t="shared" si="59"/>
      </c>
      <c r="O261" s="144">
        <f t="shared" si="52"/>
      </c>
      <c r="P261" s="144"/>
      <c r="Q261" s="144"/>
      <c r="R261" s="66"/>
      <c r="S261" s="66"/>
      <c r="T261" s="66"/>
      <c r="U261" s="66"/>
      <c r="V261" s="66"/>
      <c r="W261" s="66"/>
      <c r="X261" s="66"/>
      <c r="Y261" s="66"/>
      <c r="Z261" s="66"/>
      <c r="AA261" s="17">
        <f t="shared" si="53"/>
      </c>
      <c r="AB261" s="1">
        <f t="shared" si="54"/>
      </c>
      <c r="AC261" s="14" t="e">
        <f t="shared" si="58"/>
        <v>#VALUE!</v>
      </c>
      <c r="AE261" s="10">
        <f t="shared" si="46"/>
        <v>52732</v>
      </c>
      <c r="AF261" s="1"/>
      <c r="AG261" s="1"/>
      <c r="AH261" s="11"/>
      <c r="AI261" s="11"/>
      <c r="AK261" s="16">
        <f t="shared" si="47"/>
        <v>0</v>
      </c>
      <c r="AO261" s="5">
        <f t="shared" si="48"/>
      </c>
      <c r="AS261" s="5"/>
      <c r="AU261" s="1"/>
    </row>
    <row r="262" spans="2:47" ht="15" customHeight="1">
      <c r="B262" s="52"/>
      <c r="C262" s="52"/>
      <c r="D262" s="33"/>
      <c r="E262" s="33"/>
      <c r="F262" s="18">
        <f t="shared" si="49"/>
      </c>
      <c r="G262" s="153">
        <f t="shared" si="50"/>
      </c>
      <c r="H262" s="153"/>
      <c r="I262" s="133">
        <f t="shared" si="55"/>
      </c>
      <c r="J262" s="62">
        <f t="shared" si="56"/>
      </c>
      <c r="K262" s="62">
        <f t="shared" si="45"/>
      </c>
      <c r="L262" s="133">
        <f t="shared" si="57"/>
      </c>
      <c r="M262" s="62">
        <f t="shared" si="51"/>
      </c>
      <c r="N262" s="61">
        <f t="shared" si="59"/>
      </c>
      <c r="O262" s="144">
        <f t="shared" si="52"/>
      </c>
      <c r="P262" s="144"/>
      <c r="Q262" s="144"/>
      <c r="R262" s="66"/>
      <c r="S262" s="66"/>
      <c r="T262" s="66"/>
      <c r="U262" s="66"/>
      <c r="V262" s="66"/>
      <c r="W262" s="66"/>
      <c r="X262" s="66"/>
      <c r="Y262" s="66"/>
      <c r="Z262" s="66"/>
      <c r="AA262" s="17">
        <f t="shared" si="53"/>
      </c>
      <c r="AB262" s="1">
        <f t="shared" si="54"/>
      </c>
      <c r="AC262" s="14" t="e">
        <f t="shared" si="58"/>
        <v>#VALUE!</v>
      </c>
      <c r="AE262" s="10">
        <f t="shared" si="46"/>
        <v>52763</v>
      </c>
      <c r="AF262" s="1"/>
      <c r="AG262" s="1"/>
      <c r="AH262" s="11"/>
      <c r="AI262" s="11"/>
      <c r="AK262" s="16">
        <f t="shared" si="47"/>
        <v>0</v>
      </c>
      <c r="AO262" s="5">
        <f t="shared" si="48"/>
      </c>
      <c r="AS262" s="5"/>
      <c r="AU262" s="1"/>
    </row>
    <row r="263" spans="2:47" ht="15" customHeight="1">
      <c r="B263" s="59"/>
      <c r="C263" s="59"/>
      <c r="D263" s="59"/>
      <c r="E263" s="59"/>
      <c r="F263" s="18">
        <f t="shared" si="49"/>
      </c>
      <c r="G263" s="153">
        <f t="shared" si="50"/>
      </c>
      <c r="H263" s="153"/>
      <c r="I263" s="133">
        <f t="shared" si="55"/>
      </c>
      <c r="J263" s="62">
        <f t="shared" si="56"/>
      </c>
      <c r="K263" s="62">
        <f t="shared" si="45"/>
      </c>
      <c r="L263" s="133">
        <f t="shared" si="57"/>
      </c>
      <c r="M263" s="62">
        <f t="shared" si="51"/>
      </c>
      <c r="N263" s="61">
        <f t="shared" si="59"/>
      </c>
      <c r="O263" s="144">
        <f t="shared" si="52"/>
      </c>
      <c r="P263" s="144"/>
      <c r="Q263" s="144"/>
      <c r="R263" s="66"/>
      <c r="S263" s="66"/>
      <c r="T263" s="66"/>
      <c r="U263" s="66"/>
      <c r="V263" s="66"/>
      <c r="W263" s="66"/>
      <c r="X263" s="66"/>
      <c r="Y263" s="66"/>
      <c r="Z263" s="66"/>
      <c r="AA263" s="17">
        <f t="shared" si="53"/>
      </c>
      <c r="AB263" s="1">
        <f t="shared" si="54"/>
      </c>
      <c r="AC263" s="14" t="e">
        <f t="shared" si="58"/>
        <v>#VALUE!</v>
      </c>
      <c r="AE263" s="10">
        <f t="shared" si="46"/>
        <v>52793</v>
      </c>
      <c r="AF263" s="1"/>
      <c r="AG263" s="1"/>
      <c r="AH263" s="11"/>
      <c r="AI263" s="11"/>
      <c r="AK263" s="16">
        <f t="shared" si="47"/>
        <v>0</v>
      </c>
      <c r="AO263" s="5">
        <f t="shared" si="48"/>
      </c>
      <c r="AS263" s="5"/>
      <c r="AU263" s="1"/>
    </row>
    <row r="264" spans="2:47" ht="15" customHeight="1">
      <c r="B264" s="52"/>
      <c r="C264" s="52"/>
      <c r="D264" s="33"/>
      <c r="E264" s="33"/>
      <c r="F264" s="18">
        <f t="shared" si="49"/>
      </c>
      <c r="G264" s="153">
        <f t="shared" si="50"/>
      </c>
      <c r="H264" s="153"/>
      <c r="I264" s="133">
        <f t="shared" si="55"/>
      </c>
      <c r="J264" s="62">
        <f t="shared" si="56"/>
      </c>
      <c r="K264" s="62">
        <f t="shared" si="45"/>
      </c>
      <c r="L264" s="133">
        <f t="shared" si="57"/>
      </c>
      <c r="M264" s="62">
        <f t="shared" si="51"/>
      </c>
      <c r="N264" s="61">
        <f t="shared" si="59"/>
      </c>
      <c r="O264" s="144">
        <f t="shared" si="52"/>
      </c>
      <c r="P264" s="144"/>
      <c r="Q264" s="144"/>
      <c r="R264" s="66"/>
      <c r="S264" s="66"/>
      <c r="T264" s="66"/>
      <c r="U264" s="66"/>
      <c r="V264" s="66"/>
      <c r="W264" s="66"/>
      <c r="X264" s="66"/>
      <c r="Y264" s="66"/>
      <c r="Z264" s="66"/>
      <c r="AA264" s="17">
        <f t="shared" si="53"/>
      </c>
      <c r="AB264" s="1">
        <f t="shared" si="54"/>
      </c>
      <c r="AC264" s="14" t="e">
        <f t="shared" si="58"/>
        <v>#VALUE!</v>
      </c>
      <c r="AE264" s="10">
        <f t="shared" si="46"/>
        <v>52824</v>
      </c>
      <c r="AF264" s="1"/>
      <c r="AG264" s="1"/>
      <c r="AH264" s="11"/>
      <c r="AI264" s="11"/>
      <c r="AK264" s="16">
        <f t="shared" si="47"/>
        <v>0</v>
      </c>
      <c r="AO264" s="5">
        <f t="shared" si="48"/>
      </c>
      <c r="AS264" s="5"/>
      <c r="AU264" s="1"/>
    </row>
    <row r="265" spans="2:47" ht="15" customHeight="1">
      <c r="B265" s="59"/>
      <c r="C265" s="59"/>
      <c r="D265" s="59"/>
      <c r="E265" s="59"/>
      <c r="F265" s="18">
        <f t="shared" si="49"/>
      </c>
      <c r="G265" s="153">
        <f t="shared" si="50"/>
      </c>
      <c r="H265" s="153"/>
      <c r="I265" s="133">
        <f t="shared" si="55"/>
      </c>
      <c r="J265" s="62">
        <f t="shared" si="56"/>
      </c>
      <c r="K265" s="62">
        <f t="shared" si="45"/>
      </c>
      <c r="L265" s="133">
        <f t="shared" si="57"/>
      </c>
      <c r="M265" s="62">
        <f t="shared" si="51"/>
      </c>
      <c r="N265" s="61">
        <f t="shared" si="59"/>
      </c>
      <c r="O265" s="144">
        <f t="shared" si="52"/>
      </c>
      <c r="P265" s="144"/>
      <c r="Q265" s="144"/>
      <c r="R265" s="66"/>
      <c r="S265" s="66"/>
      <c r="T265" s="66"/>
      <c r="U265" s="66"/>
      <c r="V265" s="66"/>
      <c r="W265" s="66"/>
      <c r="X265" s="66"/>
      <c r="Y265" s="66"/>
      <c r="Z265" s="66"/>
      <c r="AA265" s="17">
        <f t="shared" si="53"/>
      </c>
      <c r="AB265" s="1">
        <f t="shared" si="54"/>
      </c>
      <c r="AC265" s="14" t="e">
        <f t="shared" si="58"/>
        <v>#VALUE!</v>
      </c>
      <c r="AE265" s="10">
        <f t="shared" si="46"/>
        <v>52855</v>
      </c>
      <c r="AF265" s="1"/>
      <c r="AG265" s="1"/>
      <c r="AH265" s="11"/>
      <c r="AI265" s="11"/>
      <c r="AK265" s="16">
        <f t="shared" si="47"/>
        <v>0</v>
      </c>
      <c r="AO265" s="5">
        <f t="shared" si="48"/>
      </c>
      <c r="AS265" s="5"/>
      <c r="AU265" s="1"/>
    </row>
    <row r="266" spans="2:47" ht="15" customHeight="1">
      <c r="B266" s="52"/>
      <c r="C266" s="52"/>
      <c r="D266" s="33"/>
      <c r="E266" s="33"/>
      <c r="F266" s="18">
        <f t="shared" si="49"/>
      </c>
      <c r="G266" s="153">
        <f t="shared" si="50"/>
      </c>
      <c r="H266" s="153"/>
      <c r="I266" s="133">
        <f t="shared" si="55"/>
      </c>
      <c r="J266" s="62">
        <f t="shared" si="56"/>
      </c>
      <c r="K266" s="62">
        <f t="shared" si="45"/>
      </c>
      <c r="L266" s="133">
        <f t="shared" si="57"/>
      </c>
      <c r="M266" s="62">
        <f t="shared" si="51"/>
      </c>
      <c r="N266" s="61">
        <f t="shared" si="59"/>
      </c>
      <c r="O266" s="144">
        <f t="shared" si="52"/>
      </c>
      <c r="P266" s="144"/>
      <c r="Q266" s="144"/>
      <c r="R266" s="66"/>
      <c r="S266" s="66"/>
      <c r="T266" s="66"/>
      <c r="U266" s="66"/>
      <c r="V266" s="66"/>
      <c r="W266" s="66"/>
      <c r="X266" s="66"/>
      <c r="Y266" s="66"/>
      <c r="Z266" s="66"/>
      <c r="AA266" s="17">
        <f t="shared" si="53"/>
      </c>
      <c r="AB266" s="1">
        <f t="shared" si="54"/>
      </c>
      <c r="AC266" s="14" t="e">
        <f t="shared" si="58"/>
        <v>#VALUE!</v>
      </c>
      <c r="AE266" s="10">
        <f t="shared" si="46"/>
        <v>52885</v>
      </c>
      <c r="AF266" s="1"/>
      <c r="AG266" s="1"/>
      <c r="AH266" s="11"/>
      <c r="AI266" s="11"/>
      <c r="AK266" s="16">
        <f t="shared" si="47"/>
        <v>0</v>
      </c>
      <c r="AO266" s="5">
        <f t="shared" si="48"/>
      </c>
      <c r="AS266" s="5"/>
      <c r="AU266" s="1"/>
    </row>
    <row r="267" spans="2:47" ht="15" customHeight="1">
      <c r="B267" s="59"/>
      <c r="C267" s="59"/>
      <c r="D267" s="59"/>
      <c r="E267" s="59"/>
      <c r="F267" s="18">
        <f t="shared" si="49"/>
      </c>
      <c r="G267" s="153">
        <f t="shared" si="50"/>
      </c>
      <c r="H267" s="153"/>
      <c r="I267" s="133">
        <f t="shared" si="55"/>
      </c>
      <c r="J267" s="62">
        <f t="shared" si="56"/>
      </c>
      <c r="K267" s="62">
        <f t="shared" si="45"/>
      </c>
      <c r="L267" s="133">
        <f t="shared" si="57"/>
      </c>
      <c r="M267" s="62">
        <f t="shared" si="51"/>
      </c>
      <c r="N267" s="61">
        <f t="shared" si="59"/>
      </c>
      <c r="O267" s="144">
        <f t="shared" si="52"/>
      </c>
      <c r="P267" s="144"/>
      <c r="Q267" s="144"/>
      <c r="R267" s="66"/>
      <c r="S267" s="66"/>
      <c r="T267" s="66"/>
      <c r="U267" s="66"/>
      <c r="V267" s="66"/>
      <c r="W267" s="66"/>
      <c r="X267" s="66"/>
      <c r="Y267" s="66"/>
      <c r="Z267" s="66"/>
      <c r="AA267" s="17">
        <f t="shared" si="53"/>
      </c>
      <c r="AB267" s="1">
        <f t="shared" si="54"/>
      </c>
      <c r="AC267" s="14" t="e">
        <f t="shared" si="58"/>
        <v>#VALUE!</v>
      </c>
      <c r="AE267" s="10">
        <f t="shared" si="46"/>
        <v>52916</v>
      </c>
      <c r="AF267" s="1"/>
      <c r="AG267" s="1"/>
      <c r="AH267" s="11"/>
      <c r="AI267" s="11"/>
      <c r="AK267" s="16">
        <f t="shared" si="47"/>
        <v>0</v>
      </c>
      <c r="AO267" s="5">
        <f t="shared" si="48"/>
      </c>
      <c r="AS267" s="5"/>
      <c r="AU267" s="1"/>
    </row>
    <row r="268" spans="2:47" ht="15" customHeight="1">
      <c r="B268" s="52"/>
      <c r="C268" s="52"/>
      <c r="D268" s="33"/>
      <c r="E268" s="33"/>
      <c r="F268" s="18">
        <f t="shared" si="49"/>
      </c>
      <c r="G268" s="153">
        <f t="shared" si="50"/>
      </c>
      <c r="H268" s="153"/>
      <c r="I268" s="133">
        <f t="shared" si="55"/>
      </c>
      <c r="J268" s="62">
        <f t="shared" si="56"/>
      </c>
      <c r="K268" s="62">
        <f t="shared" si="45"/>
      </c>
      <c r="L268" s="133">
        <f t="shared" si="57"/>
      </c>
      <c r="M268" s="62">
        <f t="shared" si="51"/>
      </c>
      <c r="N268" s="61">
        <f t="shared" si="59"/>
      </c>
      <c r="O268" s="144">
        <f t="shared" si="52"/>
      </c>
      <c r="P268" s="144"/>
      <c r="Q268" s="144"/>
      <c r="R268" s="66"/>
      <c r="S268" s="66"/>
      <c r="T268" s="66"/>
      <c r="U268" s="66"/>
      <c r="V268" s="66"/>
      <c r="W268" s="66"/>
      <c r="X268" s="66"/>
      <c r="Y268" s="66"/>
      <c r="Z268" s="66"/>
      <c r="AA268" s="17">
        <f t="shared" si="53"/>
      </c>
      <c r="AB268" s="1">
        <f t="shared" si="54"/>
      </c>
      <c r="AC268" s="14" t="e">
        <f t="shared" si="58"/>
        <v>#VALUE!</v>
      </c>
      <c r="AE268" s="10">
        <f t="shared" si="46"/>
        <v>52946</v>
      </c>
      <c r="AF268" s="1"/>
      <c r="AG268" s="1"/>
      <c r="AH268" s="11"/>
      <c r="AI268" s="11"/>
      <c r="AK268" s="16">
        <f t="shared" si="47"/>
        <v>0</v>
      </c>
      <c r="AO268" s="5">
        <f t="shared" si="48"/>
      </c>
      <c r="AS268" s="5"/>
      <c r="AU268" s="1"/>
    </row>
    <row r="269" spans="2:47" ht="15" customHeight="1">
      <c r="B269" s="59"/>
      <c r="C269" s="59"/>
      <c r="D269" s="59"/>
      <c r="E269" s="59"/>
      <c r="F269" s="18">
        <f t="shared" si="49"/>
      </c>
      <c r="G269" s="153">
        <f t="shared" si="50"/>
      </c>
      <c r="H269" s="153"/>
      <c r="I269" s="133">
        <f t="shared" si="55"/>
      </c>
      <c r="J269" s="62">
        <f t="shared" si="56"/>
      </c>
      <c r="K269" s="62">
        <f t="shared" si="45"/>
      </c>
      <c r="L269" s="133">
        <f t="shared" si="57"/>
      </c>
      <c r="M269" s="62">
        <f t="shared" si="51"/>
      </c>
      <c r="N269" s="61">
        <f t="shared" si="59"/>
      </c>
      <c r="O269" s="144">
        <f t="shared" si="52"/>
      </c>
      <c r="P269" s="144"/>
      <c r="Q269" s="144"/>
      <c r="R269" s="66"/>
      <c r="S269" s="66"/>
      <c r="T269" s="66"/>
      <c r="U269" s="66"/>
      <c r="V269" s="66"/>
      <c r="W269" s="66"/>
      <c r="X269" s="66"/>
      <c r="Y269" s="66"/>
      <c r="Z269" s="66"/>
      <c r="AA269" s="17">
        <f t="shared" si="53"/>
      </c>
      <c r="AB269" s="1">
        <f t="shared" si="54"/>
      </c>
      <c r="AC269" s="14" t="e">
        <f t="shared" si="58"/>
        <v>#VALUE!</v>
      </c>
      <c r="AE269" s="10">
        <f t="shared" si="46"/>
        <v>52977</v>
      </c>
      <c r="AF269" s="1"/>
      <c r="AG269" s="1"/>
      <c r="AH269" s="11"/>
      <c r="AI269" s="11"/>
      <c r="AK269" s="16">
        <f t="shared" si="47"/>
        <v>0</v>
      </c>
      <c r="AO269" s="5">
        <f t="shared" si="48"/>
      </c>
      <c r="AS269" s="5"/>
      <c r="AU269" s="1"/>
    </row>
    <row r="270" spans="2:47" ht="15" customHeight="1">
      <c r="B270" s="52"/>
      <c r="C270" s="52"/>
      <c r="D270" s="33"/>
      <c r="E270" s="33"/>
      <c r="F270" s="18">
        <f t="shared" si="49"/>
      </c>
      <c r="G270" s="153">
        <f t="shared" si="50"/>
      </c>
      <c r="H270" s="153"/>
      <c r="I270" s="133">
        <f t="shared" si="55"/>
      </c>
      <c r="J270" s="62">
        <f t="shared" si="56"/>
      </c>
      <c r="K270" s="62">
        <f t="shared" si="45"/>
      </c>
      <c r="L270" s="133">
        <f t="shared" si="57"/>
      </c>
      <c r="M270" s="62">
        <f t="shared" si="51"/>
      </c>
      <c r="N270" s="61">
        <f t="shared" si="59"/>
      </c>
      <c r="O270" s="144">
        <f t="shared" si="52"/>
      </c>
      <c r="P270" s="144"/>
      <c r="Q270" s="144"/>
      <c r="R270" s="66"/>
      <c r="S270" s="66"/>
      <c r="T270" s="66"/>
      <c r="U270" s="66"/>
      <c r="V270" s="66"/>
      <c r="W270" s="66"/>
      <c r="X270" s="66"/>
      <c r="Y270" s="66"/>
      <c r="Z270" s="66"/>
      <c r="AA270" s="17">
        <f t="shared" si="53"/>
      </c>
      <c r="AB270" s="1">
        <f t="shared" si="54"/>
      </c>
      <c r="AC270" s="14" t="e">
        <f t="shared" si="58"/>
        <v>#VALUE!</v>
      </c>
      <c r="AE270" s="10">
        <f t="shared" si="46"/>
        <v>53008</v>
      </c>
      <c r="AF270" s="1"/>
      <c r="AG270" s="1"/>
      <c r="AH270" s="11"/>
      <c r="AI270" s="11"/>
      <c r="AK270" s="16">
        <f t="shared" si="47"/>
        <v>0</v>
      </c>
      <c r="AO270" s="5">
        <f t="shared" si="48"/>
      </c>
      <c r="AS270" s="5"/>
      <c r="AU270" s="1"/>
    </row>
    <row r="271" spans="2:47" ht="15" customHeight="1">
      <c r="B271" s="59"/>
      <c r="C271" s="59"/>
      <c r="D271" s="59"/>
      <c r="E271" s="59"/>
      <c r="F271" s="18">
        <f t="shared" si="49"/>
      </c>
      <c r="G271" s="153">
        <f t="shared" si="50"/>
      </c>
      <c r="H271" s="153"/>
      <c r="I271" s="133">
        <f t="shared" si="55"/>
      </c>
      <c r="J271" s="62">
        <f t="shared" si="56"/>
      </c>
      <c r="K271" s="62">
        <f t="shared" si="45"/>
      </c>
      <c r="L271" s="133">
        <f t="shared" si="57"/>
      </c>
      <c r="M271" s="62">
        <f t="shared" si="51"/>
      </c>
      <c r="N271" s="61">
        <f t="shared" si="59"/>
      </c>
      <c r="O271" s="144">
        <f t="shared" si="52"/>
      </c>
      <c r="P271" s="144"/>
      <c r="Q271" s="144"/>
      <c r="R271" s="66"/>
      <c r="S271" s="66"/>
      <c r="T271" s="66"/>
      <c r="U271" s="66"/>
      <c r="V271" s="66"/>
      <c r="W271" s="66"/>
      <c r="X271" s="66"/>
      <c r="Y271" s="66"/>
      <c r="Z271" s="66"/>
      <c r="AA271" s="17">
        <f t="shared" si="53"/>
      </c>
      <c r="AB271" s="1">
        <f t="shared" si="54"/>
      </c>
      <c r="AC271" s="14" t="e">
        <f t="shared" si="58"/>
        <v>#VALUE!</v>
      </c>
      <c r="AE271" s="10">
        <f t="shared" si="46"/>
        <v>53036</v>
      </c>
      <c r="AF271" s="1"/>
      <c r="AG271" s="1"/>
      <c r="AH271" s="11"/>
      <c r="AI271" s="11"/>
      <c r="AK271" s="16">
        <f t="shared" si="47"/>
        <v>0</v>
      </c>
      <c r="AO271" s="5">
        <f t="shared" si="48"/>
      </c>
      <c r="AS271" s="5"/>
      <c r="AU271" s="1"/>
    </row>
    <row r="272" spans="2:47" ht="15" customHeight="1">
      <c r="B272" s="52"/>
      <c r="C272" s="52"/>
      <c r="D272" s="33"/>
      <c r="E272" s="33"/>
      <c r="F272" s="18">
        <f t="shared" si="49"/>
      </c>
      <c r="G272" s="153">
        <f t="shared" si="50"/>
      </c>
      <c r="H272" s="153"/>
      <c r="I272" s="133">
        <f t="shared" si="55"/>
      </c>
      <c r="J272" s="62">
        <f t="shared" si="56"/>
      </c>
      <c r="K272" s="62">
        <f t="shared" si="45"/>
      </c>
      <c r="L272" s="133">
        <f t="shared" si="57"/>
      </c>
      <c r="M272" s="62">
        <f t="shared" si="51"/>
      </c>
      <c r="N272" s="61">
        <f t="shared" si="59"/>
      </c>
      <c r="O272" s="144">
        <f t="shared" si="52"/>
      </c>
      <c r="P272" s="144"/>
      <c r="Q272" s="144"/>
      <c r="R272" s="66"/>
      <c r="S272" s="66"/>
      <c r="T272" s="66"/>
      <c r="U272" s="66"/>
      <c r="V272" s="66"/>
      <c r="W272" s="66"/>
      <c r="X272" s="66"/>
      <c r="Y272" s="66"/>
      <c r="Z272" s="66"/>
      <c r="AA272" s="17">
        <f t="shared" si="53"/>
      </c>
      <c r="AB272" s="1">
        <f t="shared" si="54"/>
      </c>
      <c r="AC272" s="14" t="e">
        <f t="shared" si="58"/>
        <v>#VALUE!</v>
      </c>
      <c r="AE272" s="10">
        <f t="shared" si="46"/>
        <v>53067</v>
      </c>
      <c r="AF272" s="1"/>
      <c r="AG272" s="1"/>
      <c r="AH272" s="11"/>
      <c r="AI272" s="11"/>
      <c r="AK272" s="16">
        <f t="shared" si="47"/>
        <v>0</v>
      </c>
      <c r="AO272" s="5">
        <f t="shared" si="48"/>
      </c>
      <c r="AS272" s="5"/>
      <c r="AU272" s="1"/>
    </row>
    <row r="273" spans="2:47" ht="15" customHeight="1">
      <c r="B273" s="59"/>
      <c r="C273" s="59"/>
      <c r="D273" s="59"/>
      <c r="E273" s="59"/>
      <c r="F273" s="18">
        <f t="shared" si="49"/>
      </c>
      <c r="G273" s="153">
        <f t="shared" si="50"/>
      </c>
      <c r="H273" s="153"/>
      <c r="I273" s="133">
        <f t="shared" si="55"/>
      </c>
      <c r="J273" s="62">
        <f t="shared" si="56"/>
      </c>
      <c r="K273" s="62">
        <f t="shared" si="45"/>
      </c>
      <c r="L273" s="133">
        <f t="shared" si="57"/>
      </c>
      <c r="M273" s="62">
        <f t="shared" si="51"/>
      </c>
      <c r="N273" s="61">
        <f t="shared" si="59"/>
      </c>
      <c r="O273" s="144">
        <f t="shared" si="52"/>
      </c>
      <c r="P273" s="144"/>
      <c r="Q273" s="144"/>
      <c r="R273" s="66"/>
      <c r="S273" s="66"/>
      <c r="T273" s="66"/>
      <c r="U273" s="66"/>
      <c r="V273" s="66"/>
      <c r="W273" s="66"/>
      <c r="X273" s="66"/>
      <c r="Y273" s="66"/>
      <c r="Z273" s="66"/>
      <c r="AA273" s="17">
        <f t="shared" si="53"/>
      </c>
      <c r="AB273" s="1">
        <f t="shared" si="54"/>
      </c>
      <c r="AC273" s="14" t="e">
        <f t="shared" si="58"/>
        <v>#VALUE!</v>
      </c>
      <c r="AE273" s="10">
        <f t="shared" si="46"/>
        <v>53097</v>
      </c>
      <c r="AF273" s="1"/>
      <c r="AG273" s="1"/>
      <c r="AH273" s="11"/>
      <c r="AI273" s="11"/>
      <c r="AK273" s="16">
        <f t="shared" si="47"/>
        <v>0</v>
      </c>
      <c r="AO273" s="5">
        <f t="shared" si="48"/>
      </c>
      <c r="AS273" s="5"/>
      <c r="AU273" s="1"/>
    </row>
    <row r="274" spans="2:47" ht="15" customHeight="1">
      <c r="B274" s="52"/>
      <c r="C274" s="52"/>
      <c r="D274" s="33"/>
      <c r="E274" s="33"/>
      <c r="F274" s="18">
        <f t="shared" si="49"/>
      </c>
      <c r="G274" s="153">
        <f t="shared" si="50"/>
      </c>
      <c r="H274" s="153"/>
      <c r="I274" s="133">
        <f t="shared" si="55"/>
      </c>
      <c r="J274" s="62">
        <f t="shared" si="56"/>
      </c>
      <c r="K274" s="62">
        <f t="shared" si="45"/>
      </c>
      <c r="L274" s="133">
        <f t="shared" si="57"/>
      </c>
      <c r="M274" s="62">
        <f t="shared" si="51"/>
      </c>
      <c r="N274" s="61">
        <f t="shared" si="59"/>
      </c>
      <c r="O274" s="144">
        <f t="shared" si="52"/>
      </c>
      <c r="P274" s="144"/>
      <c r="Q274" s="144"/>
      <c r="R274" s="66"/>
      <c r="S274" s="66"/>
      <c r="T274" s="66"/>
      <c r="U274" s="66"/>
      <c r="V274" s="66"/>
      <c r="W274" s="66"/>
      <c r="X274" s="66"/>
      <c r="Y274" s="66"/>
      <c r="Z274" s="66"/>
      <c r="AA274" s="17">
        <f t="shared" si="53"/>
      </c>
      <c r="AB274" s="1">
        <f t="shared" si="54"/>
      </c>
      <c r="AC274" s="14" t="e">
        <f t="shared" si="58"/>
        <v>#VALUE!</v>
      </c>
      <c r="AE274" s="10">
        <f t="shared" si="46"/>
        <v>53128</v>
      </c>
      <c r="AF274" s="1"/>
      <c r="AG274" s="1"/>
      <c r="AH274" s="11"/>
      <c r="AI274" s="11"/>
      <c r="AK274" s="16">
        <f t="shared" si="47"/>
        <v>0</v>
      </c>
      <c r="AO274" s="5">
        <f t="shared" si="48"/>
      </c>
      <c r="AS274" s="5"/>
      <c r="AU274" s="1"/>
    </row>
    <row r="275" spans="2:47" ht="15" customHeight="1">
      <c r="B275" s="59"/>
      <c r="C275" s="59"/>
      <c r="D275" s="59"/>
      <c r="E275" s="59"/>
      <c r="F275" s="18">
        <f t="shared" si="49"/>
      </c>
      <c r="G275" s="153">
        <f t="shared" si="50"/>
      </c>
      <c r="H275" s="153"/>
      <c r="I275" s="133">
        <f t="shared" si="55"/>
      </c>
      <c r="J275" s="62">
        <f t="shared" si="56"/>
      </c>
      <c r="K275" s="62">
        <f t="shared" si="45"/>
      </c>
      <c r="L275" s="133">
        <f t="shared" si="57"/>
      </c>
      <c r="M275" s="62">
        <f t="shared" si="51"/>
      </c>
      <c r="N275" s="61">
        <f t="shared" si="59"/>
      </c>
      <c r="O275" s="144">
        <f t="shared" si="52"/>
      </c>
      <c r="P275" s="144"/>
      <c r="Q275" s="144"/>
      <c r="R275" s="66"/>
      <c r="S275" s="66"/>
      <c r="T275" s="66"/>
      <c r="U275" s="66"/>
      <c r="V275" s="66"/>
      <c r="W275" s="66"/>
      <c r="X275" s="66"/>
      <c r="Y275" s="66"/>
      <c r="Z275" s="66"/>
      <c r="AA275" s="17">
        <f t="shared" si="53"/>
      </c>
      <c r="AB275" s="1">
        <f t="shared" si="54"/>
      </c>
      <c r="AC275" s="14" t="e">
        <f t="shared" si="58"/>
        <v>#VALUE!</v>
      </c>
      <c r="AE275" s="10">
        <f t="shared" si="46"/>
        <v>53158</v>
      </c>
      <c r="AF275" s="1"/>
      <c r="AG275" s="1"/>
      <c r="AH275" s="11"/>
      <c r="AI275" s="11"/>
      <c r="AK275" s="16">
        <f t="shared" si="47"/>
        <v>0</v>
      </c>
      <c r="AO275" s="5">
        <f t="shared" si="48"/>
      </c>
      <c r="AS275" s="5"/>
      <c r="AU275" s="1"/>
    </row>
    <row r="276" spans="2:47" ht="15" customHeight="1">
      <c r="B276" s="52"/>
      <c r="C276" s="52"/>
      <c r="D276" s="33"/>
      <c r="E276" s="33"/>
      <c r="F276" s="18">
        <f t="shared" si="49"/>
      </c>
      <c r="G276" s="153">
        <f t="shared" si="50"/>
      </c>
      <c r="H276" s="153"/>
      <c r="I276" s="133">
        <f t="shared" si="55"/>
      </c>
      <c r="J276" s="62">
        <f t="shared" si="56"/>
      </c>
      <c r="K276" s="62">
        <f t="shared" si="45"/>
      </c>
      <c r="L276" s="133">
        <f t="shared" si="57"/>
      </c>
      <c r="M276" s="62">
        <f t="shared" si="51"/>
      </c>
      <c r="N276" s="61">
        <f t="shared" si="59"/>
      </c>
      <c r="O276" s="144">
        <f t="shared" si="52"/>
      </c>
      <c r="P276" s="144"/>
      <c r="Q276" s="144"/>
      <c r="R276" s="66"/>
      <c r="S276" s="66"/>
      <c r="T276" s="66"/>
      <c r="U276" s="66"/>
      <c r="V276" s="66"/>
      <c r="W276" s="66"/>
      <c r="X276" s="66"/>
      <c r="Y276" s="66"/>
      <c r="Z276" s="66"/>
      <c r="AA276" s="17">
        <f t="shared" si="53"/>
      </c>
      <c r="AB276" s="1">
        <f t="shared" si="54"/>
      </c>
      <c r="AC276" s="14" t="e">
        <f t="shared" si="58"/>
        <v>#VALUE!</v>
      </c>
      <c r="AE276" s="10">
        <f t="shared" si="46"/>
        <v>53189</v>
      </c>
      <c r="AF276" s="1"/>
      <c r="AG276" s="1"/>
      <c r="AH276" s="11"/>
      <c r="AI276" s="11"/>
      <c r="AK276" s="16">
        <f t="shared" si="47"/>
        <v>0</v>
      </c>
      <c r="AO276" s="5">
        <f t="shared" si="48"/>
      </c>
      <c r="AS276" s="5"/>
      <c r="AU276" s="1"/>
    </row>
    <row r="277" spans="2:47" ht="15" customHeight="1">
      <c r="B277" s="59"/>
      <c r="C277" s="59"/>
      <c r="D277" s="59"/>
      <c r="E277" s="59"/>
      <c r="F277" s="18">
        <f t="shared" si="49"/>
      </c>
      <c r="G277" s="153">
        <f t="shared" si="50"/>
      </c>
      <c r="H277" s="153"/>
      <c r="I277" s="133">
        <f t="shared" si="55"/>
      </c>
      <c r="J277" s="62">
        <f t="shared" si="56"/>
      </c>
      <c r="K277" s="62">
        <f aca="true" t="shared" si="60" ref="K277:K340">IF(J277="","",I277+J277)</f>
      </c>
      <c r="L277" s="133">
        <f t="shared" si="57"/>
      </c>
      <c r="M277" s="62">
        <f t="shared" si="51"/>
      </c>
      <c r="N277" s="61">
        <f t="shared" si="59"/>
      </c>
      <c r="O277" s="144">
        <f t="shared" si="52"/>
      </c>
      <c r="P277" s="144"/>
      <c r="Q277" s="144"/>
      <c r="R277" s="66"/>
      <c r="S277" s="66"/>
      <c r="T277" s="66"/>
      <c r="U277" s="66"/>
      <c r="V277" s="66"/>
      <c r="W277" s="66"/>
      <c r="X277" s="66"/>
      <c r="Y277" s="66"/>
      <c r="Z277" s="66"/>
      <c r="AA277" s="17">
        <f t="shared" si="53"/>
      </c>
      <c r="AB277" s="1">
        <f t="shared" si="54"/>
      </c>
      <c r="AC277" s="14" t="e">
        <f t="shared" si="58"/>
        <v>#VALUE!</v>
      </c>
      <c r="AE277" s="10">
        <f aca="true" t="shared" si="61" ref="AE277:AE340">IF(AND(OR(MONTH(AE276)=3,MONTH(AE276)=5,MONTH(AE276)=8,MONTH(AE276)=10),DAY(AE276)=31),DATE(YEAR(AE276),MONTH(AE276)+1,DAY(30)),IF(AND(MONTH(AE276)=1,OR(YEAR(AE276)=2012,YEAR(AE276)=2016,YEAR(AE276)=2020,YEAR(AE276)=2024,YEAR(AE276)=2028,YEAR(AE276)=2032),OR(DAY(AE276)=30,DAY(AE276)=31)),DATE(YEAR(AE276),MONTH(AE276)+1,DAY(29)),IF(AND(OR(YEAR(AE276)=2012,YEAR(AE276)=2016,YEAR(AE276)=2020,YEAR(AE276)=2024,YEAR(AE276)=2028,YEAR(AE276)=2032),MONTH(AE276)=1,DAY(AE276)=29),DATE(YEAR(AE276),MONTH(AE276)+1,DAY(29)),IF(AND(MONTH(AE276)=1,DAY(AE276)=29),DATE(YEAR(AE276),MONTH(AE276),DAY(AE276)+30),IF(AND(MONTH(AE276)=1,DAY(AE276)=30),DATE(YEAR(AE276),MONTH(AE276),DAY(AE276)+29),IF(AND(MONTH(AE276)=1,DAY($AE$20)&gt;28),DATE(YEAR(AE276),MONTH(AE276)+1,DAY(28)),DATE(YEAR(AE276),MONTH(AE276)+1,DAY($AE$20))))))))</f>
        <v>53220</v>
      </c>
      <c r="AF277" s="1"/>
      <c r="AG277" s="1"/>
      <c r="AH277" s="11"/>
      <c r="AI277" s="11"/>
      <c r="AK277" s="16">
        <f aca="true" t="shared" si="62" ref="AK277:AK340">IF(AA277="",0,N277)</f>
        <v>0</v>
      </c>
      <c r="AO277" s="5">
        <f aca="true" t="shared" si="63" ref="AO277:AO340">F277</f>
      </c>
      <c r="AS277" s="5"/>
      <c r="AU277" s="1"/>
    </row>
    <row r="278" spans="2:47" ht="15" customHeight="1">
      <c r="B278" s="52"/>
      <c r="C278" s="52"/>
      <c r="D278" s="33"/>
      <c r="E278" s="33"/>
      <c r="F278" s="18">
        <f aca="true" t="shared" si="64" ref="F278:F341">IF(AA278="","",IF($L$11="","",IF($L$11=0,"",IF(OR($L$6="",$L$10="",$L$9=""),"",F277+1))))</f>
      </c>
      <c r="G278" s="153">
        <f aca="true" t="shared" si="65" ref="G278:G341">IF($L$11="","",IF($L$6="","",IF(AA278=1,(I278+J278),IF(AA278="","",G277))))</f>
      </c>
      <c r="H278" s="153"/>
      <c r="I278" s="133">
        <f t="shared" si="55"/>
      </c>
      <c r="J278" s="62">
        <f t="shared" si="56"/>
      </c>
      <c r="K278" s="62">
        <f t="shared" si="60"/>
      </c>
      <c r="L278" s="133">
        <f t="shared" si="57"/>
      </c>
      <c r="M278" s="62">
        <f aca="true" t="shared" si="66" ref="M278:M341">IF($M$21="","",IF(OR(O277=0,O277=""),"",IF((($AS$20*$L$3)-TRUNC($AS$20*$L$3,2))&gt;=0.005,ROUNDUP($AS$20*$L$3,2),ROUNDDOWN($AS$20*$L$3,2))))</f>
      </c>
      <c r="N278" s="61">
        <f t="shared" si="59"/>
      </c>
      <c r="O278" s="144">
        <f aca="true" t="shared" si="67" ref="O278:O341">IF($L$11="","",IF($L$11=0,"",IF(OR($L$6="",$L$10="",$L$9=""),"",IF(AA278=1,0,IF(AA278="","",IF(AA278=1,"",(O277-J278)))))))</f>
      </c>
      <c r="P278" s="144"/>
      <c r="Q278" s="144"/>
      <c r="R278" s="66"/>
      <c r="S278" s="66"/>
      <c r="T278" s="66"/>
      <c r="U278" s="66"/>
      <c r="V278" s="66"/>
      <c r="W278" s="66"/>
      <c r="X278" s="66"/>
      <c r="Y278" s="66"/>
      <c r="Z278" s="66"/>
      <c r="AA278" s="17">
        <f aca="true" t="shared" si="68" ref="AA278:AA341">IF(O277=0,"",IF(O277&lt;J277,1,IF(O277=0,"",IF(AA277=0,"",IF(AA277=1,"",IF(AA277="","",AA277-1))))))</f>
      </c>
      <c r="AB278" s="1">
        <f aca="true" t="shared" si="69" ref="AB278:AB341">IF(AA278=1,1,"")</f>
      </c>
      <c r="AC278" s="14" t="e">
        <f t="shared" si="58"/>
        <v>#VALUE!</v>
      </c>
      <c r="AE278" s="10">
        <f t="shared" si="61"/>
        <v>53250</v>
      </c>
      <c r="AF278" s="1"/>
      <c r="AG278" s="1"/>
      <c r="AH278" s="11"/>
      <c r="AI278" s="11"/>
      <c r="AK278" s="16">
        <f t="shared" si="62"/>
        <v>0</v>
      </c>
      <c r="AO278" s="5">
        <f t="shared" si="63"/>
      </c>
      <c r="AS278" s="5"/>
      <c r="AU278" s="1"/>
    </row>
    <row r="279" spans="2:47" ht="15" customHeight="1">
      <c r="B279" s="59"/>
      <c r="C279" s="59"/>
      <c r="D279" s="59"/>
      <c r="E279" s="59"/>
      <c r="F279" s="18">
        <f t="shared" si="64"/>
      </c>
      <c r="G279" s="153">
        <f t="shared" si="65"/>
      </c>
      <c r="H279" s="153"/>
      <c r="I279" s="133">
        <f aca="true" t="shared" si="70" ref="I279:I342">IF(AA279="","",IF($L$11="","",IF($L$11=0,"",IF(OR($L$6="",$L$10="",$L$9=""),"",TRUNC(($AF$10*O278),2)))))</f>
      </c>
      <c r="J279" s="62">
        <f aca="true" t="shared" si="71" ref="J279:J342">IF($L$11="","",IF($L$11=0,"",IF(OR($L$6="",$L$10="",$L$9=""),"",IF(AA279=1,O278,IF(AA279="","",IF($L$8="TABELA PRICE",(G279-I279),J278))))))</f>
      </c>
      <c r="K279" s="62">
        <f t="shared" si="60"/>
      </c>
      <c r="L279" s="133">
        <f aca="true" t="shared" si="72" ref="L279:L342">IF($M$21="","",IF(OR(O278=0,O278=""),"",IF((($AS$19*O278)-TRUNC($AS$19*O278,2))&gt;=0.005,ROUNDUP($AS$19*O278,2),ROUNDDOWN($AS$19*O278,2))))</f>
      </c>
      <c r="M279" s="62">
        <f t="shared" si="66"/>
      </c>
      <c r="N279" s="61">
        <f t="shared" si="59"/>
      </c>
      <c r="O279" s="144">
        <f t="shared" si="67"/>
      </c>
      <c r="P279" s="144"/>
      <c r="Q279" s="144"/>
      <c r="R279" s="66"/>
      <c r="S279" s="66"/>
      <c r="T279" s="66"/>
      <c r="U279" s="66"/>
      <c r="V279" s="66"/>
      <c r="W279" s="66"/>
      <c r="X279" s="66"/>
      <c r="Y279" s="66"/>
      <c r="Z279" s="66"/>
      <c r="AA279" s="17">
        <f t="shared" si="68"/>
      </c>
      <c r="AB279" s="1">
        <f t="shared" si="69"/>
      </c>
      <c r="AC279" s="14" t="e">
        <f aca="true" t="shared" si="73" ref="AC279:AC342">IF(AA278=0,"",AC278)</f>
        <v>#VALUE!</v>
      </c>
      <c r="AE279" s="10">
        <f t="shared" si="61"/>
        <v>53281</v>
      </c>
      <c r="AF279" s="1"/>
      <c r="AG279" s="1"/>
      <c r="AH279" s="11"/>
      <c r="AI279" s="11"/>
      <c r="AK279" s="16">
        <f t="shared" si="62"/>
        <v>0</v>
      </c>
      <c r="AO279" s="5">
        <f t="shared" si="63"/>
      </c>
      <c r="AS279" s="5"/>
      <c r="AU279" s="1"/>
    </row>
    <row r="280" spans="2:47" ht="15" customHeight="1">
      <c r="B280" s="52"/>
      <c r="C280" s="52"/>
      <c r="D280" s="33"/>
      <c r="E280" s="33"/>
      <c r="F280" s="18">
        <f t="shared" si="64"/>
      </c>
      <c r="G280" s="153">
        <f t="shared" si="65"/>
      </c>
      <c r="H280" s="153"/>
      <c r="I280" s="133">
        <f t="shared" si="70"/>
      </c>
      <c r="J280" s="62">
        <f t="shared" si="71"/>
      </c>
      <c r="K280" s="62">
        <f t="shared" si="60"/>
      </c>
      <c r="L280" s="133">
        <f t="shared" si="72"/>
      </c>
      <c r="M280" s="62">
        <f t="shared" si="66"/>
      </c>
      <c r="N280" s="61">
        <f aca="true" t="shared" si="74" ref="N280:N343">IF($L$11="","",IF($L$11=0,"",IF(OR($L$6="",$L$10="",$L$9=""),"",IF($L$11=0,"",IF(AA279="","",IF(AA279=1,"",IF(AA279=1,(K280+L280+M280+P280),(K280+L280+M280))))))))</f>
      </c>
      <c r="O280" s="144">
        <f t="shared" si="67"/>
      </c>
      <c r="P280" s="144"/>
      <c r="Q280" s="144"/>
      <c r="R280" s="66"/>
      <c r="S280" s="66"/>
      <c r="T280" s="66"/>
      <c r="U280" s="66"/>
      <c r="V280" s="66"/>
      <c r="W280" s="66"/>
      <c r="X280" s="66"/>
      <c r="Y280" s="66"/>
      <c r="Z280" s="66"/>
      <c r="AA280" s="17">
        <f t="shared" si="68"/>
      </c>
      <c r="AB280" s="1">
        <f t="shared" si="69"/>
      </c>
      <c r="AC280" s="14" t="e">
        <f t="shared" si="73"/>
        <v>#VALUE!</v>
      </c>
      <c r="AE280" s="10">
        <f t="shared" si="61"/>
        <v>53311</v>
      </c>
      <c r="AF280" s="1"/>
      <c r="AG280" s="1"/>
      <c r="AH280" s="11"/>
      <c r="AI280" s="11"/>
      <c r="AK280" s="16">
        <f t="shared" si="62"/>
        <v>0</v>
      </c>
      <c r="AO280" s="5">
        <f t="shared" si="63"/>
      </c>
      <c r="AS280" s="5"/>
      <c r="AU280" s="1"/>
    </row>
    <row r="281" spans="2:47" ht="15" customHeight="1">
      <c r="B281" s="59"/>
      <c r="C281" s="59"/>
      <c r="D281" s="59"/>
      <c r="E281" s="59"/>
      <c r="F281" s="18">
        <f t="shared" si="64"/>
      </c>
      <c r="G281" s="153">
        <f t="shared" si="65"/>
      </c>
      <c r="H281" s="153"/>
      <c r="I281" s="133">
        <f t="shared" si="70"/>
      </c>
      <c r="J281" s="62">
        <f t="shared" si="71"/>
      </c>
      <c r="K281" s="62">
        <f t="shared" si="60"/>
      </c>
      <c r="L281" s="133">
        <f t="shared" si="72"/>
      </c>
      <c r="M281" s="62">
        <f t="shared" si="66"/>
      </c>
      <c r="N281" s="61">
        <f t="shared" si="74"/>
      </c>
      <c r="O281" s="144">
        <f t="shared" si="67"/>
      </c>
      <c r="P281" s="144"/>
      <c r="Q281" s="144"/>
      <c r="R281" s="66"/>
      <c r="S281" s="66"/>
      <c r="T281" s="66"/>
      <c r="U281" s="66"/>
      <c r="V281" s="66"/>
      <c r="W281" s="66"/>
      <c r="X281" s="66"/>
      <c r="Y281" s="66"/>
      <c r="Z281" s="66"/>
      <c r="AA281" s="17">
        <f t="shared" si="68"/>
      </c>
      <c r="AB281" s="1">
        <f t="shared" si="69"/>
      </c>
      <c r="AC281" s="14" t="e">
        <f t="shared" si="73"/>
        <v>#VALUE!</v>
      </c>
      <c r="AE281" s="10">
        <f t="shared" si="61"/>
        <v>53342</v>
      </c>
      <c r="AF281" s="1"/>
      <c r="AG281" s="1"/>
      <c r="AH281" s="11"/>
      <c r="AI281" s="11"/>
      <c r="AK281" s="16">
        <f t="shared" si="62"/>
        <v>0</v>
      </c>
      <c r="AO281" s="5">
        <f t="shared" si="63"/>
      </c>
      <c r="AS281" s="5"/>
      <c r="AU281" s="1"/>
    </row>
    <row r="282" spans="2:47" ht="15" customHeight="1">
      <c r="B282" s="52"/>
      <c r="C282" s="52"/>
      <c r="D282" s="33"/>
      <c r="E282" s="33"/>
      <c r="F282" s="18">
        <f t="shared" si="64"/>
      </c>
      <c r="G282" s="153">
        <f t="shared" si="65"/>
      </c>
      <c r="H282" s="153"/>
      <c r="I282" s="133">
        <f t="shared" si="70"/>
      </c>
      <c r="J282" s="62">
        <f t="shared" si="71"/>
      </c>
      <c r="K282" s="62">
        <f t="shared" si="60"/>
      </c>
      <c r="L282" s="133">
        <f t="shared" si="72"/>
      </c>
      <c r="M282" s="62">
        <f t="shared" si="66"/>
      </c>
      <c r="N282" s="61">
        <f t="shared" si="74"/>
      </c>
      <c r="O282" s="144">
        <f t="shared" si="67"/>
      </c>
      <c r="P282" s="144"/>
      <c r="Q282" s="144"/>
      <c r="R282" s="66"/>
      <c r="S282" s="66"/>
      <c r="T282" s="66"/>
      <c r="U282" s="66"/>
      <c r="V282" s="66"/>
      <c r="W282" s="66"/>
      <c r="X282" s="66"/>
      <c r="Y282" s="66"/>
      <c r="Z282" s="66"/>
      <c r="AA282" s="17">
        <f t="shared" si="68"/>
      </c>
      <c r="AB282" s="1">
        <f t="shared" si="69"/>
      </c>
      <c r="AC282" s="14" t="e">
        <f t="shared" si="73"/>
        <v>#VALUE!</v>
      </c>
      <c r="AE282" s="10">
        <f t="shared" si="61"/>
        <v>53373</v>
      </c>
      <c r="AF282" s="1"/>
      <c r="AG282" s="1"/>
      <c r="AH282" s="11"/>
      <c r="AI282" s="11"/>
      <c r="AK282" s="16">
        <f t="shared" si="62"/>
        <v>0</v>
      </c>
      <c r="AO282" s="5">
        <f t="shared" si="63"/>
      </c>
      <c r="AS282" s="5"/>
      <c r="AU282" s="1"/>
    </row>
    <row r="283" spans="2:47" ht="15" customHeight="1">
      <c r="B283" s="59"/>
      <c r="C283" s="59"/>
      <c r="D283" s="59"/>
      <c r="E283" s="59"/>
      <c r="F283" s="18">
        <f t="shared" si="64"/>
      </c>
      <c r="G283" s="153">
        <f t="shared" si="65"/>
      </c>
      <c r="H283" s="153"/>
      <c r="I283" s="133">
        <f t="shared" si="70"/>
      </c>
      <c r="J283" s="62">
        <f t="shared" si="71"/>
      </c>
      <c r="K283" s="62">
        <f t="shared" si="60"/>
      </c>
      <c r="L283" s="133">
        <f t="shared" si="72"/>
      </c>
      <c r="M283" s="62">
        <f t="shared" si="66"/>
      </c>
      <c r="N283" s="61">
        <f t="shared" si="74"/>
      </c>
      <c r="O283" s="144">
        <f t="shared" si="67"/>
      </c>
      <c r="P283" s="144"/>
      <c r="Q283" s="144"/>
      <c r="R283" s="66"/>
      <c r="S283" s="66"/>
      <c r="T283" s="66"/>
      <c r="U283" s="66"/>
      <c r="V283" s="66"/>
      <c r="W283" s="66"/>
      <c r="X283" s="66"/>
      <c r="Y283" s="66"/>
      <c r="Z283" s="66"/>
      <c r="AA283" s="17">
        <f t="shared" si="68"/>
      </c>
      <c r="AB283" s="1">
        <f t="shared" si="69"/>
      </c>
      <c r="AC283" s="14" t="e">
        <f t="shared" si="73"/>
        <v>#VALUE!</v>
      </c>
      <c r="AE283" s="10">
        <f t="shared" si="61"/>
        <v>53401</v>
      </c>
      <c r="AF283" s="1"/>
      <c r="AG283" s="1"/>
      <c r="AH283" s="11"/>
      <c r="AI283" s="11"/>
      <c r="AK283" s="16">
        <f t="shared" si="62"/>
        <v>0</v>
      </c>
      <c r="AO283" s="5">
        <f t="shared" si="63"/>
      </c>
      <c r="AS283" s="5"/>
      <c r="AU283" s="1"/>
    </row>
    <row r="284" spans="2:47" ht="15" customHeight="1">
      <c r="B284" s="52"/>
      <c r="C284" s="52"/>
      <c r="D284" s="33"/>
      <c r="E284" s="33"/>
      <c r="F284" s="18">
        <f t="shared" si="64"/>
      </c>
      <c r="G284" s="153">
        <f t="shared" si="65"/>
      </c>
      <c r="H284" s="153"/>
      <c r="I284" s="133">
        <f t="shared" si="70"/>
      </c>
      <c r="J284" s="62">
        <f t="shared" si="71"/>
      </c>
      <c r="K284" s="62">
        <f t="shared" si="60"/>
      </c>
      <c r="L284" s="133">
        <f t="shared" si="72"/>
      </c>
      <c r="M284" s="62">
        <f t="shared" si="66"/>
      </c>
      <c r="N284" s="61">
        <f t="shared" si="74"/>
      </c>
      <c r="O284" s="144">
        <f t="shared" si="67"/>
      </c>
      <c r="P284" s="144"/>
      <c r="Q284" s="144"/>
      <c r="R284" s="66"/>
      <c r="S284" s="66"/>
      <c r="T284" s="66"/>
      <c r="U284" s="66"/>
      <c r="V284" s="66"/>
      <c r="W284" s="66"/>
      <c r="X284" s="66"/>
      <c r="Y284" s="66"/>
      <c r="Z284" s="66"/>
      <c r="AA284" s="17">
        <f t="shared" si="68"/>
      </c>
      <c r="AB284" s="1">
        <f t="shared" si="69"/>
      </c>
      <c r="AC284" s="14" t="e">
        <f t="shared" si="73"/>
        <v>#VALUE!</v>
      </c>
      <c r="AE284" s="10">
        <f t="shared" si="61"/>
        <v>53432</v>
      </c>
      <c r="AF284" s="1"/>
      <c r="AG284" s="1"/>
      <c r="AH284" s="11"/>
      <c r="AI284" s="11"/>
      <c r="AK284" s="16">
        <f t="shared" si="62"/>
        <v>0</v>
      </c>
      <c r="AO284" s="5">
        <f t="shared" si="63"/>
      </c>
      <c r="AS284" s="5"/>
      <c r="AU284" s="1"/>
    </row>
    <row r="285" spans="2:47" ht="15" customHeight="1">
      <c r="B285" s="59"/>
      <c r="C285" s="59"/>
      <c r="D285" s="59"/>
      <c r="E285" s="59"/>
      <c r="F285" s="18">
        <f t="shared" si="64"/>
      </c>
      <c r="G285" s="153">
        <f t="shared" si="65"/>
      </c>
      <c r="H285" s="153"/>
      <c r="I285" s="133">
        <f t="shared" si="70"/>
      </c>
      <c r="J285" s="62">
        <f t="shared" si="71"/>
      </c>
      <c r="K285" s="62">
        <f t="shared" si="60"/>
      </c>
      <c r="L285" s="133">
        <f t="shared" si="72"/>
      </c>
      <c r="M285" s="62">
        <f t="shared" si="66"/>
      </c>
      <c r="N285" s="61">
        <f t="shared" si="74"/>
      </c>
      <c r="O285" s="144">
        <f t="shared" si="67"/>
      </c>
      <c r="P285" s="144"/>
      <c r="Q285" s="144"/>
      <c r="R285" s="66"/>
      <c r="S285" s="66"/>
      <c r="T285" s="66"/>
      <c r="U285" s="66"/>
      <c r="V285" s="66"/>
      <c r="W285" s="66"/>
      <c r="X285" s="66"/>
      <c r="Y285" s="66"/>
      <c r="Z285" s="66"/>
      <c r="AA285" s="17">
        <f t="shared" si="68"/>
      </c>
      <c r="AB285" s="1">
        <f t="shared" si="69"/>
      </c>
      <c r="AC285" s="14" t="e">
        <f t="shared" si="73"/>
        <v>#VALUE!</v>
      </c>
      <c r="AE285" s="10">
        <f t="shared" si="61"/>
        <v>53462</v>
      </c>
      <c r="AF285" s="1"/>
      <c r="AG285" s="1"/>
      <c r="AH285" s="11"/>
      <c r="AI285" s="11"/>
      <c r="AK285" s="16">
        <f t="shared" si="62"/>
        <v>0</v>
      </c>
      <c r="AO285" s="5">
        <f t="shared" si="63"/>
      </c>
      <c r="AS285" s="5"/>
      <c r="AU285" s="1"/>
    </row>
    <row r="286" spans="2:47" ht="15" customHeight="1">
      <c r="B286" s="52"/>
      <c r="C286" s="52"/>
      <c r="D286" s="33"/>
      <c r="E286" s="33"/>
      <c r="F286" s="18">
        <f t="shared" si="64"/>
      </c>
      <c r="G286" s="153">
        <f t="shared" si="65"/>
      </c>
      <c r="H286" s="153"/>
      <c r="I286" s="133">
        <f t="shared" si="70"/>
      </c>
      <c r="J286" s="62">
        <f t="shared" si="71"/>
      </c>
      <c r="K286" s="62">
        <f t="shared" si="60"/>
      </c>
      <c r="L286" s="133">
        <f t="shared" si="72"/>
      </c>
      <c r="M286" s="62">
        <f t="shared" si="66"/>
      </c>
      <c r="N286" s="61">
        <f t="shared" si="74"/>
      </c>
      <c r="O286" s="144">
        <f t="shared" si="67"/>
      </c>
      <c r="P286" s="144"/>
      <c r="Q286" s="144"/>
      <c r="R286" s="66"/>
      <c r="S286" s="66"/>
      <c r="T286" s="66"/>
      <c r="U286" s="66"/>
      <c r="V286" s="66"/>
      <c r="W286" s="66"/>
      <c r="X286" s="66"/>
      <c r="Y286" s="66"/>
      <c r="Z286" s="66"/>
      <c r="AA286" s="17">
        <f t="shared" si="68"/>
      </c>
      <c r="AB286" s="1">
        <f t="shared" si="69"/>
      </c>
      <c r="AC286" s="14" t="e">
        <f t="shared" si="73"/>
        <v>#VALUE!</v>
      </c>
      <c r="AE286" s="10">
        <f t="shared" si="61"/>
        <v>53493</v>
      </c>
      <c r="AF286" s="1"/>
      <c r="AG286" s="1"/>
      <c r="AH286" s="11"/>
      <c r="AI286" s="11"/>
      <c r="AK286" s="16">
        <f t="shared" si="62"/>
        <v>0</v>
      </c>
      <c r="AO286" s="5">
        <f t="shared" si="63"/>
      </c>
      <c r="AS286" s="5"/>
      <c r="AU286" s="1"/>
    </row>
    <row r="287" spans="2:47" ht="15" customHeight="1">
      <c r="B287" s="59"/>
      <c r="C287" s="59"/>
      <c r="D287" s="59"/>
      <c r="E287" s="59"/>
      <c r="F287" s="18">
        <f t="shared" si="64"/>
      </c>
      <c r="G287" s="153">
        <f t="shared" si="65"/>
      </c>
      <c r="H287" s="153"/>
      <c r="I287" s="133">
        <f t="shared" si="70"/>
      </c>
      <c r="J287" s="62">
        <f t="shared" si="71"/>
      </c>
      <c r="K287" s="62">
        <f t="shared" si="60"/>
      </c>
      <c r="L287" s="133">
        <f t="shared" si="72"/>
      </c>
      <c r="M287" s="62">
        <f t="shared" si="66"/>
      </c>
      <c r="N287" s="61">
        <f t="shared" si="74"/>
      </c>
      <c r="O287" s="144">
        <f t="shared" si="67"/>
      </c>
      <c r="P287" s="144"/>
      <c r="Q287" s="144"/>
      <c r="R287" s="66"/>
      <c r="S287" s="66"/>
      <c r="T287" s="66"/>
      <c r="U287" s="66"/>
      <c r="V287" s="66"/>
      <c r="W287" s="66"/>
      <c r="X287" s="66"/>
      <c r="Y287" s="66"/>
      <c r="Z287" s="66"/>
      <c r="AA287" s="17">
        <f t="shared" si="68"/>
      </c>
      <c r="AB287" s="1">
        <f t="shared" si="69"/>
      </c>
      <c r="AC287" s="14" t="e">
        <f t="shared" si="73"/>
        <v>#VALUE!</v>
      </c>
      <c r="AE287" s="10">
        <f t="shared" si="61"/>
        <v>53523</v>
      </c>
      <c r="AF287" s="1"/>
      <c r="AG287" s="1"/>
      <c r="AH287" s="11"/>
      <c r="AI287" s="11"/>
      <c r="AK287" s="16">
        <f t="shared" si="62"/>
        <v>0</v>
      </c>
      <c r="AO287" s="5">
        <f t="shared" si="63"/>
      </c>
      <c r="AS287" s="5"/>
      <c r="AU287" s="1"/>
    </row>
    <row r="288" spans="2:47" ht="15" customHeight="1">
      <c r="B288" s="52"/>
      <c r="C288" s="52"/>
      <c r="D288" s="33"/>
      <c r="E288" s="33"/>
      <c r="F288" s="18">
        <f t="shared" si="64"/>
      </c>
      <c r="G288" s="153">
        <f t="shared" si="65"/>
      </c>
      <c r="H288" s="153"/>
      <c r="I288" s="133">
        <f t="shared" si="70"/>
      </c>
      <c r="J288" s="62">
        <f t="shared" si="71"/>
      </c>
      <c r="K288" s="62">
        <f t="shared" si="60"/>
      </c>
      <c r="L288" s="133">
        <f t="shared" si="72"/>
      </c>
      <c r="M288" s="62">
        <f t="shared" si="66"/>
      </c>
      <c r="N288" s="61">
        <f t="shared" si="74"/>
      </c>
      <c r="O288" s="144">
        <f t="shared" si="67"/>
      </c>
      <c r="P288" s="144"/>
      <c r="Q288" s="144"/>
      <c r="R288" s="66"/>
      <c r="S288" s="66"/>
      <c r="T288" s="66"/>
      <c r="U288" s="66"/>
      <c r="V288" s="66"/>
      <c r="W288" s="66"/>
      <c r="X288" s="66"/>
      <c r="Y288" s="66"/>
      <c r="Z288" s="66"/>
      <c r="AA288" s="17">
        <f t="shared" si="68"/>
      </c>
      <c r="AB288" s="1">
        <f t="shared" si="69"/>
      </c>
      <c r="AC288" s="14" t="e">
        <f t="shared" si="73"/>
        <v>#VALUE!</v>
      </c>
      <c r="AE288" s="10">
        <f t="shared" si="61"/>
        <v>53554</v>
      </c>
      <c r="AF288" s="1"/>
      <c r="AG288" s="1"/>
      <c r="AH288" s="11"/>
      <c r="AI288" s="11"/>
      <c r="AK288" s="16">
        <f t="shared" si="62"/>
        <v>0</v>
      </c>
      <c r="AO288" s="5">
        <f t="shared" si="63"/>
      </c>
      <c r="AS288" s="5"/>
      <c r="AU288" s="1"/>
    </row>
    <row r="289" spans="2:47" ht="15" customHeight="1">
      <c r="B289" s="59"/>
      <c r="C289" s="59"/>
      <c r="D289" s="59"/>
      <c r="E289" s="59"/>
      <c r="F289" s="18">
        <f t="shared" si="64"/>
      </c>
      <c r="G289" s="153">
        <f t="shared" si="65"/>
      </c>
      <c r="H289" s="153"/>
      <c r="I289" s="133">
        <f t="shared" si="70"/>
      </c>
      <c r="J289" s="62">
        <f t="shared" si="71"/>
      </c>
      <c r="K289" s="62">
        <f t="shared" si="60"/>
      </c>
      <c r="L289" s="133">
        <f t="shared" si="72"/>
      </c>
      <c r="M289" s="62">
        <f t="shared" si="66"/>
      </c>
      <c r="N289" s="61">
        <f t="shared" si="74"/>
      </c>
      <c r="O289" s="144">
        <f t="shared" si="67"/>
      </c>
      <c r="P289" s="144"/>
      <c r="Q289" s="144"/>
      <c r="R289" s="66"/>
      <c r="S289" s="66"/>
      <c r="T289" s="66"/>
      <c r="U289" s="66"/>
      <c r="V289" s="66"/>
      <c r="W289" s="66"/>
      <c r="X289" s="66"/>
      <c r="Y289" s="66"/>
      <c r="Z289" s="66"/>
      <c r="AA289" s="17">
        <f t="shared" si="68"/>
      </c>
      <c r="AB289" s="1">
        <f t="shared" si="69"/>
      </c>
      <c r="AC289" s="14" t="e">
        <f t="shared" si="73"/>
        <v>#VALUE!</v>
      </c>
      <c r="AE289" s="10">
        <f t="shared" si="61"/>
        <v>53585</v>
      </c>
      <c r="AF289" s="1"/>
      <c r="AG289" s="1"/>
      <c r="AH289" s="11"/>
      <c r="AI289" s="11"/>
      <c r="AK289" s="16">
        <f t="shared" si="62"/>
        <v>0</v>
      </c>
      <c r="AO289" s="5">
        <f t="shared" si="63"/>
      </c>
      <c r="AS289" s="5"/>
      <c r="AU289" s="1"/>
    </row>
    <row r="290" spans="2:47" ht="15" customHeight="1">
      <c r="B290" s="52"/>
      <c r="C290" s="52"/>
      <c r="D290" s="33"/>
      <c r="E290" s="33"/>
      <c r="F290" s="18">
        <f t="shared" si="64"/>
      </c>
      <c r="G290" s="153">
        <f t="shared" si="65"/>
      </c>
      <c r="H290" s="153"/>
      <c r="I290" s="133">
        <f t="shared" si="70"/>
      </c>
      <c r="J290" s="62">
        <f t="shared" si="71"/>
      </c>
      <c r="K290" s="62">
        <f t="shared" si="60"/>
      </c>
      <c r="L290" s="133">
        <f t="shared" si="72"/>
      </c>
      <c r="M290" s="62">
        <f t="shared" si="66"/>
      </c>
      <c r="N290" s="61">
        <f t="shared" si="74"/>
      </c>
      <c r="O290" s="144">
        <f t="shared" si="67"/>
      </c>
      <c r="P290" s="144"/>
      <c r="Q290" s="144"/>
      <c r="R290" s="66"/>
      <c r="S290" s="66"/>
      <c r="T290" s="66"/>
      <c r="U290" s="66"/>
      <c r="V290" s="66"/>
      <c r="W290" s="66"/>
      <c r="X290" s="66"/>
      <c r="Y290" s="66"/>
      <c r="Z290" s="66"/>
      <c r="AA290" s="17">
        <f t="shared" si="68"/>
      </c>
      <c r="AB290" s="1">
        <f t="shared" si="69"/>
      </c>
      <c r="AC290" s="14" t="e">
        <f t="shared" si="73"/>
        <v>#VALUE!</v>
      </c>
      <c r="AE290" s="10">
        <f t="shared" si="61"/>
        <v>53615</v>
      </c>
      <c r="AF290" s="1"/>
      <c r="AG290" s="1"/>
      <c r="AH290" s="11"/>
      <c r="AI290" s="11"/>
      <c r="AK290" s="16">
        <f t="shared" si="62"/>
        <v>0</v>
      </c>
      <c r="AO290" s="5">
        <f t="shared" si="63"/>
      </c>
      <c r="AS290" s="5"/>
      <c r="AU290" s="1"/>
    </row>
    <row r="291" spans="2:47" ht="15" customHeight="1">
      <c r="B291" s="59"/>
      <c r="C291" s="59"/>
      <c r="D291" s="59"/>
      <c r="E291" s="59"/>
      <c r="F291" s="18">
        <f t="shared" si="64"/>
      </c>
      <c r="G291" s="153">
        <f t="shared" si="65"/>
      </c>
      <c r="H291" s="153"/>
      <c r="I291" s="133">
        <f t="shared" si="70"/>
      </c>
      <c r="J291" s="62">
        <f t="shared" si="71"/>
      </c>
      <c r="K291" s="62">
        <f t="shared" si="60"/>
      </c>
      <c r="L291" s="133">
        <f t="shared" si="72"/>
      </c>
      <c r="M291" s="62">
        <f t="shared" si="66"/>
      </c>
      <c r="N291" s="61">
        <f t="shared" si="74"/>
      </c>
      <c r="O291" s="144">
        <f t="shared" si="67"/>
      </c>
      <c r="P291" s="144"/>
      <c r="Q291" s="144"/>
      <c r="R291" s="66"/>
      <c r="S291" s="66"/>
      <c r="T291" s="66"/>
      <c r="U291" s="66"/>
      <c r="V291" s="66"/>
      <c r="W291" s="66"/>
      <c r="X291" s="66"/>
      <c r="Y291" s="66"/>
      <c r="Z291" s="66"/>
      <c r="AA291" s="17">
        <f t="shared" si="68"/>
      </c>
      <c r="AB291" s="1">
        <f t="shared" si="69"/>
      </c>
      <c r="AC291" s="14" t="e">
        <f t="shared" si="73"/>
        <v>#VALUE!</v>
      </c>
      <c r="AE291" s="10">
        <f t="shared" si="61"/>
        <v>53646</v>
      </c>
      <c r="AF291" s="1"/>
      <c r="AG291" s="1"/>
      <c r="AH291" s="11"/>
      <c r="AI291" s="11"/>
      <c r="AK291" s="16">
        <f t="shared" si="62"/>
        <v>0</v>
      </c>
      <c r="AO291" s="5">
        <f t="shared" si="63"/>
      </c>
      <c r="AS291" s="5"/>
      <c r="AU291" s="1"/>
    </row>
    <row r="292" spans="2:47" ht="15" customHeight="1">
      <c r="B292" s="52"/>
      <c r="C292" s="52"/>
      <c r="D292" s="33"/>
      <c r="E292" s="33"/>
      <c r="F292" s="18">
        <f t="shared" si="64"/>
      </c>
      <c r="G292" s="153">
        <f t="shared" si="65"/>
      </c>
      <c r="H292" s="153"/>
      <c r="I292" s="133">
        <f t="shared" si="70"/>
      </c>
      <c r="J292" s="62">
        <f t="shared" si="71"/>
      </c>
      <c r="K292" s="62">
        <f t="shared" si="60"/>
      </c>
      <c r="L292" s="133">
        <f t="shared" si="72"/>
      </c>
      <c r="M292" s="62">
        <f t="shared" si="66"/>
      </c>
      <c r="N292" s="61">
        <f t="shared" si="74"/>
      </c>
      <c r="O292" s="144">
        <f t="shared" si="67"/>
      </c>
      <c r="P292" s="144"/>
      <c r="Q292" s="144"/>
      <c r="R292" s="66"/>
      <c r="S292" s="66"/>
      <c r="T292" s="66"/>
      <c r="U292" s="66"/>
      <c r="V292" s="66"/>
      <c r="W292" s="66"/>
      <c r="X292" s="66"/>
      <c r="Y292" s="66"/>
      <c r="Z292" s="66"/>
      <c r="AA292" s="17">
        <f t="shared" si="68"/>
      </c>
      <c r="AB292" s="1">
        <f t="shared" si="69"/>
      </c>
      <c r="AC292" s="14" t="e">
        <f t="shared" si="73"/>
        <v>#VALUE!</v>
      </c>
      <c r="AE292" s="10">
        <f t="shared" si="61"/>
        <v>53676</v>
      </c>
      <c r="AF292" s="1"/>
      <c r="AG292" s="1"/>
      <c r="AH292" s="11"/>
      <c r="AI292" s="11"/>
      <c r="AK292" s="16">
        <f t="shared" si="62"/>
        <v>0</v>
      </c>
      <c r="AO292" s="5">
        <f t="shared" si="63"/>
      </c>
      <c r="AS292" s="5"/>
      <c r="AU292" s="1"/>
    </row>
    <row r="293" spans="2:47" ht="15" customHeight="1">
      <c r="B293" s="59"/>
      <c r="C293" s="59"/>
      <c r="D293" s="59"/>
      <c r="E293" s="59"/>
      <c r="F293" s="18">
        <f t="shared" si="64"/>
      </c>
      <c r="G293" s="153">
        <f t="shared" si="65"/>
      </c>
      <c r="H293" s="153"/>
      <c r="I293" s="133">
        <f t="shared" si="70"/>
      </c>
      <c r="J293" s="62">
        <f t="shared" si="71"/>
      </c>
      <c r="K293" s="62">
        <f t="shared" si="60"/>
      </c>
      <c r="L293" s="133">
        <f t="shared" si="72"/>
      </c>
      <c r="M293" s="62">
        <f t="shared" si="66"/>
      </c>
      <c r="N293" s="61">
        <f t="shared" si="74"/>
      </c>
      <c r="O293" s="144">
        <f t="shared" si="67"/>
      </c>
      <c r="P293" s="144"/>
      <c r="Q293" s="144"/>
      <c r="R293" s="66"/>
      <c r="S293" s="66"/>
      <c r="T293" s="66"/>
      <c r="U293" s="66"/>
      <c r="V293" s="66"/>
      <c r="W293" s="66"/>
      <c r="X293" s="66"/>
      <c r="Y293" s="66"/>
      <c r="Z293" s="66"/>
      <c r="AA293" s="17">
        <f t="shared" si="68"/>
      </c>
      <c r="AB293" s="1">
        <f t="shared" si="69"/>
      </c>
      <c r="AC293" s="14" t="e">
        <f t="shared" si="73"/>
        <v>#VALUE!</v>
      </c>
      <c r="AE293" s="10">
        <f t="shared" si="61"/>
        <v>53707</v>
      </c>
      <c r="AF293" s="1"/>
      <c r="AG293" s="1"/>
      <c r="AH293" s="11"/>
      <c r="AI293" s="11"/>
      <c r="AK293" s="16">
        <f t="shared" si="62"/>
        <v>0</v>
      </c>
      <c r="AO293" s="5">
        <f t="shared" si="63"/>
      </c>
      <c r="AS293" s="5"/>
      <c r="AU293" s="1"/>
    </row>
    <row r="294" spans="2:47" ht="15" customHeight="1">
      <c r="B294" s="52"/>
      <c r="C294" s="52"/>
      <c r="D294" s="33"/>
      <c r="E294" s="33"/>
      <c r="F294" s="18">
        <f t="shared" si="64"/>
      </c>
      <c r="G294" s="153">
        <f t="shared" si="65"/>
      </c>
      <c r="H294" s="153"/>
      <c r="I294" s="133">
        <f t="shared" si="70"/>
      </c>
      <c r="J294" s="62">
        <f t="shared" si="71"/>
      </c>
      <c r="K294" s="62">
        <f t="shared" si="60"/>
      </c>
      <c r="L294" s="133">
        <f t="shared" si="72"/>
      </c>
      <c r="M294" s="62">
        <f t="shared" si="66"/>
      </c>
      <c r="N294" s="61">
        <f t="shared" si="74"/>
      </c>
      <c r="O294" s="144">
        <f t="shared" si="67"/>
      </c>
      <c r="P294" s="144"/>
      <c r="Q294" s="144"/>
      <c r="R294" s="66"/>
      <c r="S294" s="66"/>
      <c r="T294" s="66"/>
      <c r="U294" s="66"/>
      <c r="V294" s="66"/>
      <c r="W294" s="66"/>
      <c r="X294" s="66"/>
      <c r="Y294" s="66"/>
      <c r="Z294" s="66"/>
      <c r="AA294" s="17">
        <f t="shared" si="68"/>
      </c>
      <c r="AB294" s="1">
        <f t="shared" si="69"/>
      </c>
      <c r="AC294" s="14" t="e">
        <f t="shared" si="73"/>
        <v>#VALUE!</v>
      </c>
      <c r="AE294" s="10">
        <f t="shared" si="61"/>
        <v>53738</v>
      </c>
      <c r="AF294" s="1"/>
      <c r="AG294" s="1"/>
      <c r="AH294" s="11"/>
      <c r="AI294" s="11"/>
      <c r="AK294" s="16">
        <f t="shared" si="62"/>
        <v>0</v>
      </c>
      <c r="AO294" s="5">
        <f t="shared" si="63"/>
      </c>
      <c r="AS294" s="5"/>
      <c r="AU294" s="1"/>
    </row>
    <row r="295" spans="2:47" ht="15" customHeight="1">
      <c r="B295" s="59"/>
      <c r="C295" s="59"/>
      <c r="D295" s="59"/>
      <c r="E295" s="59"/>
      <c r="F295" s="18">
        <f t="shared" si="64"/>
      </c>
      <c r="G295" s="153">
        <f t="shared" si="65"/>
      </c>
      <c r="H295" s="153"/>
      <c r="I295" s="133">
        <f t="shared" si="70"/>
      </c>
      <c r="J295" s="62">
        <f t="shared" si="71"/>
      </c>
      <c r="K295" s="62">
        <f t="shared" si="60"/>
      </c>
      <c r="L295" s="133">
        <f t="shared" si="72"/>
      </c>
      <c r="M295" s="62">
        <f t="shared" si="66"/>
      </c>
      <c r="N295" s="61">
        <f t="shared" si="74"/>
      </c>
      <c r="O295" s="144">
        <f t="shared" si="67"/>
      </c>
      <c r="P295" s="144"/>
      <c r="Q295" s="144"/>
      <c r="R295" s="66"/>
      <c r="S295" s="66"/>
      <c r="T295" s="66"/>
      <c r="U295" s="66"/>
      <c r="V295" s="66"/>
      <c r="W295" s="66"/>
      <c r="X295" s="66"/>
      <c r="Y295" s="66"/>
      <c r="Z295" s="66"/>
      <c r="AA295" s="17">
        <f t="shared" si="68"/>
      </c>
      <c r="AB295" s="1">
        <f t="shared" si="69"/>
      </c>
      <c r="AC295" s="14" t="e">
        <f t="shared" si="73"/>
        <v>#VALUE!</v>
      </c>
      <c r="AE295" s="10">
        <f t="shared" si="61"/>
        <v>53766</v>
      </c>
      <c r="AF295" s="1"/>
      <c r="AG295" s="1"/>
      <c r="AH295" s="11"/>
      <c r="AI295" s="11"/>
      <c r="AK295" s="16">
        <f t="shared" si="62"/>
        <v>0</v>
      </c>
      <c r="AO295" s="5">
        <f t="shared" si="63"/>
      </c>
      <c r="AS295" s="5"/>
      <c r="AU295" s="1"/>
    </row>
    <row r="296" spans="2:47" ht="15" customHeight="1">
      <c r="B296" s="52"/>
      <c r="C296" s="52"/>
      <c r="D296" s="33"/>
      <c r="E296" s="33"/>
      <c r="F296" s="18">
        <f t="shared" si="64"/>
      </c>
      <c r="G296" s="153">
        <f t="shared" si="65"/>
      </c>
      <c r="H296" s="153"/>
      <c r="I296" s="133">
        <f t="shared" si="70"/>
      </c>
      <c r="J296" s="62">
        <f t="shared" si="71"/>
      </c>
      <c r="K296" s="62">
        <f t="shared" si="60"/>
      </c>
      <c r="L296" s="133">
        <f t="shared" si="72"/>
      </c>
      <c r="M296" s="62">
        <f t="shared" si="66"/>
      </c>
      <c r="N296" s="61">
        <f t="shared" si="74"/>
      </c>
      <c r="O296" s="144">
        <f t="shared" si="67"/>
      </c>
      <c r="P296" s="144"/>
      <c r="Q296" s="144"/>
      <c r="R296" s="66"/>
      <c r="S296" s="66"/>
      <c r="T296" s="66"/>
      <c r="U296" s="66"/>
      <c r="V296" s="66"/>
      <c r="W296" s="66"/>
      <c r="X296" s="66"/>
      <c r="Y296" s="66"/>
      <c r="Z296" s="66"/>
      <c r="AA296" s="17">
        <f t="shared" si="68"/>
      </c>
      <c r="AB296" s="1">
        <f t="shared" si="69"/>
      </c>
      <c r="AC296" s="14" t="e">
        <f t="shared" si="73"/>
        <v>#VALUE!</v>
      </c>
      <c r="AE296" s="10">
        <f t="shared" si="61"/>
        <v>53797</v>
      </c>
      <c r="AF296" s="1"/>
      <c r="AG296" s="1"/>
      <c r="AH296" s="11"/>
      <c r="AI296" s="11"/>
      <c r="AK296" s="16">
        <f t="shared" si="62"/>
        <v>0</v>
      </c>
      <c r="AO296" s="5">
        <f t="shared" si="63"/>
      </c>
      <c r="AS296" s="5"/>
      <c r="AU296" s="1"/>
    </row>
    <row r="297" spans="2:47" ht="15" customHeight="1">
      <c r="B297" s="59"/>
      <c r="C297" s="59"/>
      <c r="D297" s="59"/>
      <c r="E297" s="59"/>
      <c r="F297" s="18">
        <f t="shared" si="64"/>
      </c>
      <c r="G297" s="153">
        <f t="shared" si="65"/>
      </c>
      <c r="H297" s="153"/>
      <c r="I297" s="133">
        <f t="shared" si="70"/>
      </c>
      <c r="J297" s="62">
        <f t="shared" si="71"/>
      </c>
      <c r="K297" s="62">
        <f t="shared" si="60"/>
      </c>
      <c r="L297" s="133">
        <f t="shared" si="72"/>
      </c>
      <c r="M297" s="62">
        <f t="shared" si="66"/>
      </c>
      <c r="N297" s="61">
        <f t="shared" si="74"/>
      </c>
      <c r="O297" s="144">
        <f t="shared" si="67"/>
      </c>
      <c r="P297" s="144"/>
      <c r="Q297" s="144"/>
      <c r="R297" s="66"/>
      <c r="S297" s="66"/>
      <c r="T297" s="66"/>
      <c r="U297" s="66"/>
      <c r="V297" s="66"/>
      <c r="W297" s="66"/>
      <c r="X297" s="66"/>
      <c r="Y297" s="66"/>
      <c r="Z297" s="66"/>
      <c r="AA297" s="17">
        <f t="shared" si="68"/>
      </c>
      <c r="AB297" s="1">
        <f t="shared" si="69"/>
      </c>
      <c r="AC297" s="14" t="e">
        <f t="shared" si="73"/>
        <v>#VALUE!</v>
      </c>
      <c r="AE297" s="10">
        <f t="shared" si="61"/>
        <v>53827</v>
      </c>
      <c r="AF297" s="1"/>
      <c r="AG297" s="1"/>
      <c r="AH297" s="11"/>
      <c r="AI297" s="11"/>
      <c r="AK297" s="16">
        <f t="shared" si="62"/>
        <v>0</v>
      </c>
      <c r="AO297" s="5">
        <f t="shared" si="63"/>
      </c>
      <c r="AS297" s="5"/>
      <c r="AU297" s="1"/>
    </row>
    <row r="298" spans="2:47" ht="15" customHeight="1">
      <c r="B298" s="52"/>
      <c r="C298" s="52"/>
      <c r="D298" s="33"/>
      <c r="E298" s="33"/>
      <c r="F298" s="18">
        <f t="shared" si="64"/>
      </c>
      <c r="G298" s="153">
        <f t="shared" si="65"/>
      </c>
      <c r="H298" s="153"/>
      <c r="I298" s="133">
        <f t="shared" si="70"/>
      </c>
      <c r="J298" s="62">
        <f t="shared" si="71"/>
      </c>
      <c r="K298" s="62">
        <f t="shared" si="60"/>
      </c>
      <c r="L298" s="133">
        <f t="shared" si="72"/>
      </c>
      <c r="M298" s="62">
        <f t="shared" si="66"/>
      </c>
      <c r="N298" s="61">
        <f t="shared" si="74"/>
      </c>
      <c r="O298" s="144">
        <f t="shared" si="67"/>
      </c>
      <c r="P298" s="144"/>
      <c r="Q298" s="144"/>
      <c r="R298" s="66"/>
      <c r="S298" s="66"/>
      <c r="T298" s="66"/>
      <c r="U298" s="66"/>
      <c r="V298" s="66"/>
      <c r="W298" s="66"/>
      <c r="X298" s="66"/>
      <c r="Y298" s="66"/>
      <c r="Z298" s="66"/>
      <c r="AA298" s="17">
        <f t="shared" si="68"/>
      </c>
      <c r="AB298" s="1">
        <f t="shared" si="69"/>
      </c>
      <c r="AC298" s="14" t="e">
        <f t="shared" si="73"/>
        <v>#VALUE!</v>
      </c>
      <c r="AE298" s="10">
        <f t="shared" si="61"/>
        <v>53858</v>
      </c>
      <c r="AF298" s="1"/>
      <c r="AG298" s="1"/>
      <c r="AH298" s="11"/>
      <c r="AI298" s="11"/>
      <c r="AK298" s="16">
        <f t="shared" si="62"/>
        <v>0</v>
      </c>
      <c r="AO298" s="5">
        <f t="shared" si="63"/>
      </c>
      <c r="AS298" s="5"/>
      <c r="AU298" s="1"/>
    </row>
    <row r="299" spans="2:47" ht="15" customHeight="1">
      <c r="B299" s="59"/>
      <c r="C299" s="59"/>
      <c r="D299" s="59"/>
      <c r="E299" s="59"/>
      <c r="F299" s="18">
        <f t="shared" si="64"/>
      </c>
      <c r="G299" s="153">
        <f t="shared" si="65"/>
      </c>
      <c r="H299" s="153"/>
      <c r="I299" s="133">
        <f t="shared" si="70"/>
      </c>
      <c r="J299" s="62">
        <f t="shared" si="71"/>
      </c>
      <c r="K299" s="62">
        <f t="shared" si="60"/>
      </c>
      <c r="L299" s="133">
        <f t="shared" si="72"/>
      </c>
      <c r="M299" s="62">
        <f t="shared" si="66"/>
      </c>
      <c r="N299" s="61">
        <f t="shared" si="74"/>
      </c>
      <c r="O299" s="144">
        <f t="shared" si="67"/>
      </c>
      <c r="P299" s="144"/>
      <c r="Q299" s="144"/>
      <c r="R299" s="66"/>
      <c r="S299" s="66"/>
      <c r="T299" s="66"/>
      <c r="U299" s="66"/>
      <c r="V299" s="66"/>
      <c r="W299" s="66"/>
      <c r="X299" s="66"/>
      <c r="Y299" s="66"/>
      <c r="Z299" s="66"/>
      <c r="AA299" s="17">
        <f t="shared" si="68"/>
      </c>
      <c r="AB299" s="1">
        <f t="shared" si="69"/>
      </c>
      <c r="AC299" s="14" t="e">
        <f t="shared" si="73"/>
        <v>#VALUE!</v>
      </c>
      <c r="AE299" s="10">
        <f t="shared" si="61"/>
        <v>53888</v>
      </c>
      <c r="AF299" s="1"/>
      <c r="AG299" s="1"/>
      <c r="AH299" s="11"/>
      <c r="AI299" s="11"/>
      <c r="AK299" s="16">
        <f t="shared" si="62"/>
        <v>0</v>
      </c>
      <c r="AO299" s="5">
        <f t="shared" si="63"/>
      </c>
      <c r="AS299" s="5"/>
      <c r="AU299" s="1"/>
    </row>
    <row r="300" spans="2:47" ht="15" customHeight="1">
      <c r="B300" s="52"/>
      <c r="C300" s="52"/>
      <c r="D300" s="33"/>
      <c r="E300" s="33"/>
      <c r="F300" s="18">
        <f t="shared" si="64"/>
      </c>
      <c r="G300" s="153">
        <f t="shared" si="65"/>
      </c>
      <c r="H300" s="153"/>
      <c r="I300" s="133">
        <f t="shared" si="70"/>
      </c>
      <c r="J300" s="62">
        <f t="shared" si="71"/>
      </c>
      <c r="K300" s="62">
        <f t="shared" si="60"/>
      </c>
      <c r="L300" s="133">
        <f t="shared" si="72"/>
      </c>
      <c r="M300" s="62">
        <f t="shared" si="66"/>
      </c>
      <c r="N300" s="61">
        <f t="shared" si="74"/>
      </c>
      <c r="O300" s="144">
        <f t="shared" si="67"/>
      </c>
      <c r="P300" s="144"/>
      <c r="Q300" s="144"/>
      <c r="R300" s="66"/>
      <c r="S300" s="66"/>
      <c r="T300" s="66"/>
      <c r="U300" s="66"/>
      <c r="V300" s="66"/>
      <c r="W300" s="66"/>
      <c r="X300" s="66"/>
      <c r="Y300" s="66"/>
      <c r="Z300" s="66"/>
      <c r="AA300" s="17">
        <f t="shared" si="68"/>
      </c>
      <c r="AB300" s="1">
        <f t="shared" si="69"/>
      </c>
      <c r="AC300" s="14" t="e">
        <f t="shared" si="73"/>
        <v>#VALUE!</v>
      </c>
      <c r="AE300" s="10">
        <f t="shared" si="61"/>
        <v>53919</v>
      </c>
      <c r="AF300" s="1"/>
      <c r="AG300" s="1"/>
      <c r="AH300" s="11"/>
      <c r="AI300" s="11"/>
      <c r="AK300" s="16">
        <f t="shared" si="62"/>
        <v>0</v>
      </c>
      <c r="AO300" s="5">
        <f t="shared" si="63"/>
      </c>
      <c r="AS300" s="5"/>
      <c r="AU300" s="1"/>
    </row>
    <row r="301" spans="2:47" ht="15" customHeight="1">
      <c r="B301" s="59"/>
      <c r="C301" s="59"/>
      <c r="D301" s="59"/>
      <c r="E301" s="59"/>
      <c r="F301" s="18">
        <f t="shared" si="64"/>
      </c>
      <c r="G301" s="153">
        <f t="shared" si="65"/>
      </c>
      <c r="H301" s="153"/>
      <c r="I301" s="133">
        <f t="shared" si="70"/>
      </c>
      <c r="J301" s="62">
        <f t="shared" si="71"/>
      </c>
      <c r="K301" s="62">
        <f t="shared" si="60"/>
      </c>
      <c r="L301" s="133">
        <f t="shared" si="72"/>
      </c>
      <c r="M301" s="62">
        <f t="shared" si="66"/>
      </c>
      <c r="N301" s="61">
        <f t="shared" si="74"/>
      </c>
      <c r="O301" s="144">
        <f t="shared" si="67"/>
      </c>
      <c r="P301" s="144"/>
      <c r="Q301" s="144"/>
      <c r="R301" s="66"/>
      <c r="S301" s="66"/>
      <c r="T301" s="66"/>
      <c r="U301" s="66"/>
      <c r="V301" s="66"/>
      <c r="W301" s="66"/>
      <c r="X301" s="66"/>
      <c r="Y301" s="66"/>
      <c r="Z301" s="66"/>
      <c r="AA301" s="17">
        <f t="shared" si="68"/>
      </c>
      <c r="AB301" s="1">
        <f t="shared" si="69"/>
      </c>
      <c r="AC301" s="14" t="e">
        <f t="shared" si="73"/>
        <v>#VALUE!</v>
      </c>
      <c r="AE301" s="10">
        <f t="shared" si="61"/>
        <v>53950</v>
      </c>
      <c r="AF301" s="1"/>
      <c r="AG301" s="1"/>
      <c r="AH301" s="11"/>
      <c r="AI301" s="11"/>
      <c r="AK301" s="16">
        <f t="shared" si="62"/>
        <v>0</v>
      </c>
      <c r="AO301" s="5">
        <f t="shared" si="63"/>
      </c>
      <c r="AS301" s="5"/>
      <c r="AU301" s="1"/>
    </row>
    <row r="302" spans="2:47" ht="15" customHeight="1">
      <c r="B302" s="52"/>
      <c r="C302" s="52"/>
      <c r="D302" s="33"/>
      <c r="E302" s="33"/>
      <c r="F302" s="18">
        <f t="shared" si="64"/>
      </c>
      <c r="G302" s="153">
        <f t="shared" si="65"/>
      </c>
      <c r="H302" s="153"/>
      <c r="I302" s="133">
        <f t="shared" si="70"/>
      </c>
      <c r="J302" s="62">
        <f t="shared" si="71"/>
      </c>
      <c r="K302" s="62">
        <f t="shared" si="60"/>
      </c>
      <c r="L302" s="133">
        <f t="shared" si="72"/>
      </c>
      <c r="M302" s="62">
        <f t="shared" si="66"/>
      </c>
      <c r="N302" s="61">
        <f t="shared" si="74"/>
      </c>
      <c r="O302" s="144">
        <f t="shared" si="67"/>
      </c>
      <c r="P302" s="144"/>
      <c r="Q302" s="144"/>
      <c r="R302" s="66"/>
      <c r="S302" s="66"/>
      <c r="T302" s="66"/>
      <c r="U302" s="66"/>
      <c r="V302" s="66"/>
      <c r="W302" s="66"/>
      <c r="X302" s="66"/>
      <c r="Y302" s="66"/>
      <c r="Z302" s="66"/>
      <c r="AA302" s="17">
        <f t="shared" si="68"/>
      </c>
      <c r="AB302" s="1">
        <f t="shared" si="69"/>
      </c>
      <c r="AC302" s="14" t="e">
        <f t="shared" si="73"/>
        <v>#VALUE!</v>
      </c>
      <c r="AE302" s="10">
        <f t="shared" si="61"/>
        <v>53980</v>
      </c>
      <c r="AF302" s="1"/>
      <c r="AG302" s="1"/>
      <c r="AH302" s="11"/>
      <c r="AI302" s="11"/>
      <c r="AK302" s="16">
        <f t="shared" si="62"/>
        <v>0</v>
      </c>
      <c r="AO302" s="5">
        <f t="shared" si="63"/>
      </c>
      <c r="AS302" s="5"/>
      <c r="AU302" s="1"/>
    </row>
    <row r="303" spans="2:47" ht="15" customHeight="1">
      <c r="B303" s="59"/>
      <c r="C303" s="59"/>
      <c r="D303" s="59"/>
      <c r="E303" s="59"/>
      <c r="F303" s="18">
        <f t="shared" si="64"/>
      </c>
      <c r="G303" s="153">
        <f t="shared" si="65"/>
      </c>
      <c r="H303" s="153"/>
      <c r="I303" s="133">
        <f t="shared" si="70"/>
      </c>
      <c r="J303" s="62">
        <f t="shared" si="71"/>
      </c>
      <c r="K303" s="62">
        <f t="shared" si="60"/>
      </c>
      <c r="L303" s="133">
        <f t="shared" si="72"/>
      </c>
      <c r="M303" s="62">
        <f t="shared" si="66"/>
      </c>
      <c r="N303" s="61">
        <f t="shared" si="74"/>
      </c>
      <c r="O303" s="144">
        <f t="shared" si="67"/>
      </c>
      <c r="P303" s="144"/>
      <c r="Q303" s="144"/>
      <c r="R303" s="66"/>
      <c r="S303" s="66"/>
      <c r="T303" s="66"/>
      <c r="U303" s="66"/>
      <c r="V303" s="66"/>
      <c r="W303" s="66"/>
      <c r="X303" s="66"/>
      <c r="Y303" s="66"/>
      <c r="Z303" s="66"/>
      <c r="AA303" s="17">
        <f t="shared" si="68"/>
      </c>
      <c r="AB303" s="1">
        <f t="shared" si="69"/>
      </c>
      <c r="AC303" s="14" t="e">
        <f t="shared" si="73"/>
        <v>#VALUE!</v>
      </c>
      <c r="AE303" s="10">
        <f t="shared" si="61"/>
        <v>54011</v>
      </c>
      <c r="AF303" s="1"/>
      <c r="AG303" s="1"/>
      <c r="AH303" s="11"/>
      <c r="AI303" s="11"/>
      <c r="AK303" s="16">
        <f t="shared" si="62"/>
        <v>0</v>
      </c>
      <c r="AO303" s="5">
        <f t="shared" si="63"/>
      </c>
      <c r="AS303" s="5"/>
      <c r="AU303" s="1"/>
    </row>
    <row r="304" spans="2:47" ht="15" customHeight="1">
      <c r="B304" s="52"/>
      <c r="C304" s="52"/>
      <c r="D304" s="33"/>
      <c r="E304" s="33"/>
      <c r="F304" s="18">
        <f t="shared" si="64"/>
      </c>
      <c r="G304" s="153">
        <f t="shared" si="65"/>
      </c>
      <c r="H304" s="153"/>
      <c r="I304" s="133">
        <f t="shared" si="70"/>
      </c>
      <c r="J304" s="62">
        <f t="shared" si="71"/>
      </c>
      <c r="K304" s="62">
        <f t="shared" si="60"/>
      </c>
      <c r="L304" s="133">
        <f t="shared" si="72"/>
      </c>
      <c r="M304" s="62">
        <f t="shared" si="66"/>
      </c>
      <c r="N304" s="61">
        <f t="shared" si="74"/>
      </c>
      <c r="O304" s="144">
        <f t="shared" si="67"/>
      </c>
      <c r="P304" s="144"/>
      <c r="Q304" s="144"/>
      <c r="R304" s="66"/>
      <c r="S304" s="66"/>
      <c r="T304" s="66"/>
      <c r="U304" s="66"/>
      <c r="V304" s="66"/>
      <c r="W304" s="66"/>
      <c r="X304" s="66"/>
      <c r="Y304" s="66"/>
      <c r="Z304" s="66"/>
      <c r="AA304" s="17">
        <f t="shared" si="68"/>
      </c>
      <c r="AB304" s="1">
        <f t="shared" si="69"/>
      </c>
      <c r="AC304" s="14" t="e">
        <f t="shared" si="73"/>
        <v>#VALUE!</v>
      </c>
      <c r="AE304" s="10">
        <f t="shared" si="61"/>
        <v>54041</v>
      </c>
      <c r="AF304" s="1"/>
      <c r="AG304" s="1"/>
      <c r="AH304" s="11"/>
      <c r="AI304" s="11"/>
      <c r="AK304" s="16">
        <f t="shared" si="62"/>
        <v>0</v>
      </c>
      <c r="AO304" s="5">
        <f t="shared" si="63"/>
      </c>
      <c r="AS304" s="5"/>
      <c r="AU304" s="1"/>
    </row>
    <row r="305" spans="2:47" ht="15" customHeight="1">
      <c r="B305" s="59"/>
      <c r="C305" s="59"/>
      <c r="D305" s="59"/>
      <c r="E305" s="59"/>
      <c r="F305" s="18">
        <f t="shared" si="64"/>
      </c>
      <c r="G305" s="153">
        <f t="shared" si="65"/>
      </c>
      <c r="H305" s="153"/>
      <c r="I305" s="133">
        <f t="shared" si="70"/>
      </c>
      <c r="J305" s="62">
        <f t="shared" si="71"/>
      </c>
      <c r="K305" s="62">
        <f t="shared" si="60"/>
      </c>
      <c r="L305" s="133">
        <f t="shared" si="72"/>
      </c>
      <c r="M305" s="62">
        <f t="shared" si="66"/>
      </c>
      <c r="N305" s="61">
        <f t="shared" si="74"/>
      </c>
      <c r="O305" s="144">
        <f t="shared" si="67"/>
      </c>
      <c r="P305" s="144"/>
      <c r="Q305" s="144"/>
      <c r="R305" s="66"/>
      <c r="S305" s="66"/>
      <c r="T305" s="66"/>
      <c r="U305" s="66"/>
      <c r="V305" s="66"/>
      <c r="W305" s="66"/>
      <c r="X305" s="66"/>
      <c r="Y305" s="66"/>
      <c r="Z305" s="66"/>
      <c r="AA305" s="17">
        <f t="shared" si="68"/>
      </c>
      <c r="AB305" s="1">
        <f t="shared" si="69"/>
      </c>
      <c r="AC305" s="14" t="e">
        <f t="shared" si="73"/>
        <v>#VALUE!</v>
      </c>
      <c r="AE305" s="10">
        <f t="shared" si="61"/>
        <v>54072</v>
      </c>
      <c r="AF305" s="1"/>
      <c r="AG305" s="1"/>
      <c r="AH305" s="11"/>
      <c r="AI305" s="11"/>
      <c r="AK305" s="16">
        <f t="shared" si="62"/>
        <v>0</v>
      </c>
      <c r="AO305" s="5">
        <f t="shared" si="63"/>
      </c>
      <c r="AS305" s="5"/>
      <c r="AU305" s="1"/>
    </row>
    <row r="306" spans="2:47" ht="15" customHeight="1">
      <c r="B306" s="52"/>
      <c r="C306" s="52"/>
      <c r="D306" s="33"/>
      <c r="E306" s="33"/>
      <c r="F306" s="18">
        <f t="shared" si="64"/>
      </c>
      <c r="G306" s="153">
        <f t="shared" si="65"/>
      </c>
      <c r="H306" s="153"/>
      <c r="I306" s="133">
        <f t="shared" si="70"/>
      </c>
      <c r="J306" s="62">
        <f t="shared" si="71"/>
      </c>
      <c r="K306" s="62">
        <f t="shared" si="60"/>
      </c>
      <c r="L306" s="133">
        <f t="shared" si="72"/>
      </c>
      <c r="M306" s="62">
        <f t="shared" si="66"/>
      </c>
      <c r="N306" s="61">
        <f t="shared" si="74"/>
      </c>
      <c r="O306" s="144">
        <f t="shared" si="67"/>
      </c>
      <c r="P306" s="144"/>
      <c r="Q306" s="144"/>
      <c r="R306" s="66"/>
      <c r="S306" s="66"/>
      <c r="T306" s="66"/>
      <c r="U306" s="66"/>
      <c r="V306" s="66"/>
      <c r="W306" s="66"/>
      <c r="X306" s="66"/>
      <c r="Y306" s="66"/>
      <c r="Z306" s="66"/>
      <c r="AA306" s="17">
        <f t="shared" si="68"/>
      </c>
      <c r="AB306" s="1">
        <f t="shared" si="69"/>
      </c>
      <c r="AC306" s="14" t="e">
        <f t="shared" si="73"/>
        <v>#VALUE!</v>
      </c>
      <c r="AE306" s="10">
        <f t="shared" si="61"/>
        <v>54103</v>
      </c>
      <c r="AF306" s="1"/>
      <c r="AG306" s="1"/>
      <c r="AH306" s="11"/>
      <c r="AI306" s="11"/>
      <c r="AK306" s="16">
        <f t="shared" si="62"/>
        <v>0</v>
      </c>
      <c r="AO306" s="5">
        <f t="shared" si="63"/>
      </c>
      <c r="AS306" s="5"/>
      <c r="AU306" s="1"/>
    </row>
    <row r="307" spans="2:47" ht="15" customHeight="1">
      <c r="B307" s="59"/>
      <c r="C307" s="59"/>
      <c r="D307" s="59"/>
      <c r="E307" s="59"/>
      <c r="F307" s="18">
        <f t="shared" si="64"/>
      </c>
      <c r="G307" s="153">
        <f t="shared" si="65"/>
      </c>
      <c r="H307" s="153"/>
      <c r="I307" s="133">
        <f t="shared" si="70"/>
      </c>
      <c r="J307" s="62">
        <f t="shared" si="71"/>
      </c>
      <c r="K307" s="62">
        <f t="shared" si="60"/>
      </c>
      <c r="L307" s="133">
        <f t="shared" si="72"/>
      </c>
      <c r="M307" s="62">
        <f t="shared" si="66"/>
      </c>
      <c r="N307" s="61">
        <f t="shared" si="74"/>
      </c>
      <c r="O307" s="144">
        <f t="shared" si="67"/>
      </c>
      <c r="P307" s="144"/>
      <c r="Q307" s="144"/>
      <c r="R307" s="66"/>
      <c r="S307" s="66"/>
      <c r="T307" s="66"/>
      <c r="U307" s="66"/>
      <c r="V307" s="66"/>
      <c r="W307" s="66"/>
      <c r="X307" s="66"/>
      <c r="Y307" s="66"/>
      <c r="Z307" s="66"/>
      <c r="AA307" s="17">
        <f t="shared" si="68"/>
      </c>
      <c r="AB307" s="1">
        <f t="shared" si="69"/>
      </c>
      <c r="AC307" s="14" t="e">
        <f t="shared" si="73"/>
        <v>#VALUE!</v>
      </c>
      <c r="AE307" s="10">
        <f t="shared" si="61"/>
        <v>54132</v>
      </c>
      <c r="AF307" s="1"/>
      <c r="AG307" s="1"/>
      <c r="AH307" s="11"/>
      <c r="AI307" s="11"/>
      <c r="AK307" s="16">
        <f t="shared" si="62"/>
        <v>0</v>
      </c>
      <c r="AO307" s="5">
        <f t="shared" si="63"/>
      </c>
      <c r="AS307" s="5"/>
      <c r="AU307" s="1"/>
    </row>
    <row r="308" spans="2:47" ht="15" customHeight="1">
      <c r="B308" s="52"/>
      <c r="C308" s="52"/>
      <c r="D308" s="33"/>
      <c r="E308" s="33"/>
      <c r="F308" s="18">
        <f t="shared" si="64"/>
      </c>
      <c r="G308" s="153">
        <f t="shared" si="65"/>
      </c>
      <c r="H308" s="153"/>
      <c r="I308" s="133">
        <f t="shared" si="70"/>
      </c>
      <c r="J308" s="62">
        <f t="shared" si="71"/>
      </c>
      <c r="K308" s="62">
        <f t="shared" si="60"/>
      </c>
      <c r="L308" s="133">
        <f t="shared" si="72"/>
      </c>
      <c r="M308" s="62">
        <f t="shared" si="66"/>
      </c>
      <c r="N308" s="61">
        <f t="shared" si="74"/>
      </c>
      <c r="O308" s="144">
        <f t="shared" si="67"/>
      </c>
      <c r="P308" s="144"/>
      <c r="Q308" s="144"/>
      <c r="R308" s="66"/>
      <c r="S308" s="66"/>
      <c r="T308" s="66"/>
      <c r="U308" s="66"/>
      <c r="V308" s="66"/>
      <c r="W308" s="66"/>
      <c r="X308" s="66"/>
      <c r="Y308" s="66"/>
      <c r="Z308" s="66"/>
      <c r="AA308" s="17">
        <f t="shared" si="68"/>
      </c>
      <c r="AB308" s="1">
        <f t="shared" si="69"/>
      </c>
      <c r="AC308" s="14" t="e">
        <f t="shared" si="73"/>
        <v>#VALUE!</v>
      </c>
      <c r="AE308" s="10">
        <f t="shared" si="61"/>
        <v>54163</v>
      </c>
      <c r="AF308" s="1"/>
      <c r="AG308" s="1"/>
      <c r="AH308" s="11"/>
      <c r="AI308" s="11"/>
      <c r="AK308" s="16">
        <f t="shared" si="62"/>
        <v>0</v>
      </c>
      <c r="AO308" s="5">
        <f t="shared" si="63"/>
      </c>
      <c r="AS308" s="5"/>
      <c r="AU308" s="1"/>
    </row>
    <row r="309" spans="2:47" ht="15" customHeight="1">
      <c r="B309" s="59"/>
      <c r="C309" s="59"/>
      <c r="D309" s="59"/>
      <c r="E309" s="59"/>
      <c r="F309" s="18">
        <f t="shared" si="64"/>
      </c>
      <c r="G309" s="153">
        <f t="shared" si="65"/>
      </c>
      <c r="H309" s="153"/>
      <c r="I309" s="133">
        <f t="shared" si="70"/>
      </c>
      <c r="J309" s="62">
        <f t="shared" si="71"/>
      </c>
      <c r="K309" s="62">
        <f t="shared" si="60"/>
      </c>
      <c r="L309" s="133">
        <f t="shared" si="72"/>
      </c>
      <c r="M309" s="62">
        <f t="shared" si="66"/>
      </c>
      <c r="N309" s="61">
        <f t="shared" si="74"/>
      </c>
      <c r="O309" s="144">
        <f t="shared" si="67"/>
      </c>
      <c r="P309" s="144"/>
      <c r="Q309" s="144"/>
      <c r="R309" s="66"/>
      <c r="S309" s="66"/>
      <c r="T309" s="66"/>
      <c r="U309" s="66"/>
      <c r="V309" s="66"/>
      <c r="W309" s="66"/>
      <c r="X309" s="66"/>
      <c r="Y309" s="66"/>
      <c r="Z309" s="66"/>
      <c r="AA309" s="17">
        <f t="shared" si="68"/>
      </c>
      <c r="AB309" s="1">
        <f t="shared" si="69"/>
      </c>
      <c r="AC309" s="14" t="e">
        <f t="shared" si="73"/>
        <v>#VALUE!</v>
      </c>
      <c r="AE309" s="10">
        <f t="shared" si="61"/>
        <v>54193</v>
      </c>
      <c r="AF309" s="1"/>
      <c r="AG309" s="1"/>
      <c r="AH309" s="11"/>
      <c r="AI309" s="11"/>
      <c r="AK309" s="16">
        <f t="shared" si="62"/>
        <v>0</v>
      </c>
      <c r="AO309" s="5">
        <f t="shared" si="63"/>
      </c>
      <c r="AS309" s="5"/>
      <c r="AU309" s="1"/>
    </row>
    <row r="310" spans="2:47" ht="15" customHeight="1">
      <c r="B310" s="52"/>
      <c r="C310" s="52"/>
      <c r="D310" s="33"/>
      <c r="E310" s="33"/>
      <c r="F310" s="18">
        <f t="shared" si="64"/>
      </c>
      <c r="G310" s="153">
        <f t="shared" si="65"/>
      </c>
      <c r="H310" s="153"/>
      <c r="I310" s="133">
        <f t="shared" si="70"/>
      </c>
      <c r="J310" s="62">
        <f t="shared" si="71"/>
      </c>
      <c r="K310" s="62">
        <f t="shared" si="60"/>
      </c>
      <c r="L310" s="133">
        <f t="shared" si="72"/>
      </c>
      <c r="M310" s="62">
        <f t="shared" si="66"/>
      </c>
      <c r="N310" s="61">
        <f t="shared" si="74"/>
      </c>
      <c r="O310" s="144">
        <f t="shared" si="67"/>
      </c>
      <c r="P310" s="144"/>
      <c r="Q310" s="144"/>
      <c r="R310" s="66"/>
      <c r="S310" s="66"/>
      <c r="T310" s="66"/>
      <c r="U310" s="66"/>
      <c r="V310" s="66"/>
      <c r="W310" s="66"/>
      <c r="X310" s="66"/>
      <c r="Y310" s="66"/>
      <c r="Z310" s="66"/>
      <c r="AA310" s="17">
        <f t="shared" si="68"/>
      </c>
      <c r="AB310" s="1">
        <f t="shared" si="69"/>
      </c>
      <c r="AC310" s="14" t="e">
        <f t="shared" si="73"/>
        <v>#VALUE!</v>
      </c>
      <c r="AE310" s="10">
        <f t="shared" si="61"/>
        <v>54224</v>
      </c>
      <c r="AF310" s="1"/>
      <c r="AG310" s="1"/>
      <c r="AH310" s="11"/>
      <c r="AI310" s="11"/>
      <c r="AK310" s="16">
        <f t="shared" si="62"/>
        <v>0</v>
      </c>
      <c r="AO310" s="5">
        <f t="shared" si="63"/>
      </c>
      <c r="AS310" s="5"/>
      <c r="AU310" s="1"/>
    </row>
    <row r="311" spans="2:47" ht="15" customHeight="1">
      <c r="B311" s="59"/>
      <c r="C311" s="59"/>
      <c r="D311" s="59"/>
      <c r="E311" s="59"/>
      <c r="F311" s="18">
        <f t="shared" si="64"/>
      </c>
      <c r="G311" s="153">
        <f t="shared" si="65"/>
      </c>
      <c r="H311" s="153"/>
      <c r="I311" s="133">
        <f t="shared" si="70"/>
      </c>
      <c r="J311" s="62">
        <f t="shared" si="71"/>
      </c>
      <c r="K311" s="62">
        <f t="shared" si="60"/>
      </c>
      <c r="L311" s="133">
        <f t="shared" si="72"/>
      </c>
      <c r="M311" s="62">
        <f t="shared" si="66"/>
      </c>
      <c r="N311" s="61">
        <f t="shared" si="74"/>
      </c>
      <c r="O311" s="144">
        <f t="shared" si="67"/>
      </c>
      <c r="P311" s="144"/>
      <c r="Q311" s="144"/>
      <c r="R311" s="66"/>
      <c r="S311" s="66"/>
      <c r="T311" s="66"/>
      <c r="U311" s="66"/>
      <c r="V311" s="66"/>
      <c r="W311" s="66"/>
      <c r="X311" s="66"/>
      <c r="Y311" s="66"/>
      <c r="Z311" s="66"/>
      <c r="AA311" s="17">
        <f t="shared" si="68"/>
      </c>
      <c r="AB311" s="1">
        <f t="shared" si="69"/>
      </c>
      <c r="AC311" s="14" t="e">
        <f t="shared" si="73"/>
        <v>#VALUE!</v>
      </c>
      <c r="AE311" s="10">
        <f t="shared" si="61"/>
        <v>54254</v>
      </c>
      <c r="AF311" s="1"/>
      <c r="AG311" s="1"/>
      <c r="AH311" s="11"/>
      <c r="AI311" s="11"/>
      <c r="AK311" s="16">
        <f t="shared" si="62"/>
        <v>0</v>
      </c>
      <c r="AO311" s="5">
        <f t="shared" si="63"/>
      </c>
      <c r="AS311" s="5"/>
      <c r="AU311" s="1"/>
    </row>
    <row r="312" spans="2:47" ht="15" customHeight="1">
      <c r="B312" s="52"/>
      <c r="C312" s="52"/>
      <c r="D312" s="33"/>
      <c r="E312" s="33"/>
      <c r="F312" s="18">
        <f t="shared" si="64"/>
      </c>
      <c r="G312" s="153">
        <f t="shared" si="65"/>
      </c>
      <c r="H312" s="153"/>
      <c r="I312" s="133">
        <f t="shared" si="70"/>
      </c>
      <c r="J312" s="62">
        <f t="shared" si="71"/>
      </c>
      <c r="K312" s="62">
        <f t="shared" si="60"/>
      </c>
      <c r="L312" s="133">
        <f t="shared" si="72"/>
      </c>
      <c r="M312" s="62">
        <f t="shared" si="66"/>
      </c>
      <c r="N312" s="61">
        <f t="shared" si="74"/>
      </c>
      <c r="O312" s="144">
        <f t="shared" si="67"/>
      </c>
      <c r="P312" s="144"/>
      <c r="Q312" s="144"/>
      <c r="R312" s="66"/>
      <c r="S312" s="66"/>
      <c r="T312" s="66"/>
      <c r="U312" s="66"/>
      <c r="V312" s="66"/>
      <c r="W312" s="66"/>
      <c r="X312" s="66"/>
      <c r="Y312" s="66"/>
      <c r="Z312" s="66"/>
      <c r="AA312" s="17">
        <f t="shared" si="68"/>
      </c>
      <c r="AB312" s="1">
        <f t="shared" si="69"/>
      </c>
      <c r="AC312" s="14" t="e">
        <f t="shared" si="73"/>
        <v>#VALUE!</v>
      </c>
      <c r="AE312" s="10">
        <f t="shared" si="61"/>
        <v>54285</v>
      </c>
      <c r="AF312" s="1"/>
      <c r="AG312" s="1"/>
      <c r="AH312" s="11"/>
      <c r="AI312" s="11"/>
      <c r="AK312" s="16">
        <f t="shared" si="62"/>
        <v>0</v>
      </c>
      <c r="AO312" s="5">
        <f t="shared" si="63"/>
      </c>
      <c r="AS312" s="5"/>
      <c r="AU312" s="1"/>
    </row>
    <row r="313" spans="2:47" ht="15" customHeight="1">
      <c r="B313" s="59"/>
      <c r="C313" s="59"/>
      <c r="D313" s="59"/>
      <c r="E313" s="59"/>
      <c r="F313" s="18">
        <f t="shared" si="64"/>
      </c>
      <c r="G313" s="153">
        <f t="shared" si="65"/>
      </c>
      <c r="H313" s="153"/>
      <c r="I313" s="133">
        <f t="shared" si="70"/>
      </c>
      <c r="J313" s="62">
        <f t="shared" si="71"/>
      </c>
      <c r="K313" s="62">
        <f t="shared" si="60"/>
      </c>
      <c r="L313" s="133">
        <f t="shared" si="72"/>
      </c>
      <c r="M313" s="62">
        <f t="shared" si="66"/>
      </c>
      <c r="N313" s="61">
        <f t="shared" si="74"/>
      </c>
      <c r="O313" s="144">
        <f t="shared" si="67"/>
      </c>
      <c r="P313" s="144"/>
      <c r="Q313" s="144"/>
      <c r="R313" s="66"/>
      <c r="S313" s="66"/>
      <c r="T313" s="66"/>
      <c r="U313" s="66"/>
      <c r="V313" s="66"/>
      <c r="W313" s="66"/>
      <c r="X313" s="66"/>
      <c r="Y313" s="66"/>
      <c r="Z313" s="66"/>
      <c r="AA313" s="17">
        <f t="shared" si="68"/>
      </c>
      <c r="AB313" s="1">
        <f t="shared" si="69"/>
      </c>
      <c r="AC313" s="14" t="e">
        <f t="shared" si="73"/>
        <v>#VALUE!</v>
      </c>
      <c r="AE313" s="10">
        <f t="shared" si="61"/>
        <v>54316</v>
      </c>
      <c r="AF313" s="1"/>
      <c r="AG313" s="1"/>
      <c r="AH313" s="11"/>
      <c r="AI313" s="11"/>
      <c r="AK313" s="16">
        <f t="shared" si="62"/>
        <v>0</v>
      </c>
      <c r="AO313" s="5">
        <f t="shared" si="63"/>
      </c>
      <c r="AS313" s="5"/>
      <c r="AU313" s="1"/>
    </row>
    <row r="314" spans="2:47" ht="15" customHeight="1">
      <c r="B314" s="52"/>
      <c r="C314" s="52"/>
      <c r="D314" s="33"/>
      <c r="E314" s="33"/>
      <c r="F314" s="18">
        <f t="shared" si="64"/>
      </c>
      <c r="G314" s="153">
        <f t="shared" si="65"/>
      </c>
      <c r="H314" s="153"/>
      <c r="I314" s="133">
        <f t="shared" si="70"/>
      </c>
      <c r="J314" s="62">
        <f t="shared" si="71"/>
      </c>
      <c r="K314" s="62">
        <f t="shared" si="60"/>
      </c>
      <c r="L314" s="133">
        <f t="shared" si="72"/>
      </c>
      <c r="M314" s="62">
        <f t="shared" si="66"/>
      </c>
      <c r="N314" s="61">
        <f t="shared" si="74"/>
      </c>
      <c r="O314" s="144">
        <f t="shared" si="67"/>
      </c>
      <c r="P314" s="144"/>
      <c r="Q314" s="144"/>
      <c r="R314" s="66"/>
      <c r="S314" s="66"/>
      <c r="T314" s="66"/>
      <c r="U314" s="66"/>
      <c r="V314" s="66"/>
      <c r="W314" s="66"/>
      <c r="X314" s="66"/>
      <c r="Y314" s="66"/>
      <c r="Z314" s="66"/>
      <c r="AA314" s="17">
        <f t="shared" si="68"/>
      </c>
      <c r="AB314" s="1">
        <f t="shared" si="69"/>
      </c>
      <c r="AC314" s="14" t="e">
        <f t="shared" si="73"/>
        <v>#VALUE!</v>
      </c>
      <c r="AE314" s="10">
        <f t="shared" si="61"/>
        <v>54346</v>
      </c>
      <c r="AF314" s="1"/>
      <c r="AG314" s="1"/>
      <c r="AH314" s="11"/>
      <c r="AI314" s="11"/>
      <c r="AK314" s="16">
        <f t="shared" si="62"/>
        <v>0</v>
      </c>
      <c r="AO314" s="5">
        <f t="shared" si="63"/>
      </c>
      <c r="AS314" s="5"/>
      <c r="AU314" s="1"/>
    </row>
    <row r="315" spans="2:47" ht="15" customHeight="1">
      <c r="B315" s="59"/>
      <c r="C315" s="59"/>
      <c r="D315" s="59"/>
      <c r="E315" s="59"/>
      <c r="F315" s="18">
        <f t="shared" si="64"/>
      </c>
      <c r="G315" s="153">
        <f t="shared" si="65"/>
      </c>
      <c r="H315" s="153"/>
      <c r="I315" s="133">
        <f t="shared" si="70"/>
      </c>
      <c r="J315" s="62">
        <f t="shared" si="71"/>
      </c>
      <c r="K315" s="62">
        <f t="shared" si="60"/>
      </c>
      <c r="L315" s="133">
        <f t="shared" si="72"/>
      </c>
      <c r="M315" s="62">
        <f t="shared" si="66"/>
      </c>
      <c r="N315" s="61">
        <f t="shared" si="74"/>
      </c>
      <c r="O315" s="144">
        <f t="shared" si="67"/>
      </c>
      <c r="P315" s="144"/>
      <c r="Q315" s="144"/>
      <c r="R315" s="66"/>
      <c r="S315" s="66"/>
      <c r="T315" s="66"/>
      <c r="U315" s="66"/>
      <c r="V315" s="66"/>
      <c r="W315" s="66"/>
      <c r="X315" s="66"/>
      <c r="Y315" s="66"/>
      <c r="Z315" s="66"/>
      <c r="AA315" s="17">
        <f t="shared" si="68"/>
      </c>
      <c r="AB315" s="1">
        <f t="shared" si="69"/>
      </c>
      <c r="AC315" s="14" t="e">
        <f t="shared" si="73"/>
        <v>#VALUE!</v>
      </c>
      <c r="AE315" s="10">
        <f t="shared" si="61"/>
        <v>54377</v>
      </c>
      <c r="AF315" s="1"/>
      <c r="AG315" s="1"/>
      <c r="AH315" s="11"/>
      <c r="AI315" s="11"/>
      <c r="AK315" s="16">
        <f t="shared" si="62"/>
        <v>0</v>
      </c>
      <c r="AO315" s="5">
        <f t="shared" si="63"/>
      </c>
      <c r="AS315" s="5"/>
      <c r="AU315" s="1"/>
    </row>
    <row r="316" spans="2:47" ht="15" customHeight="1">
      <c r="B316" s="52"/>
      <c r="C316" s="52"/>
      <c r="D316" s="33"/>
      <c r="E316" s="33"/>
      <c r="F316" s="18">
        <f t="shared" si="64"/>
      </c>
      <c r="G316" s="153">
        <f t="shared" si="65"/>
      </c>
      <c r="H316" s="153"/>
      <c r="I316" s="133">
        <f t="shared" si="70"/>
      </c>
      <c r="J316" s="62">
        <f t="shared" si="71"/>
      </c>
      <c r="K316" s="62">
        <f t="shared" si="60"/>
      </c>
      <c r="L316" s="133">
        <f t="shared" si="72"/>
      </c>
      <c r="M316" s="62">
        <f t="shared" si="66"/>
      </c>
      <c r="N316" s="61">
        <f t="shared" si="74"/>
      </c>
      <c r="O316" s="144">
        <f t="shared" si="67"/>
      </c>
      <c r="P316" s="144"/>
      <c r="Q316" s="144"/>
      <c r="R316" s="66"/>
      <c r="S316" s="66"/>
      <c r="T316" s="66"/>
      <c r="U316" s="66"/>
      <c r="V316" s="66"/>
      <c r="W316" s="66"/>
      <c r="X316" s="66"/>
      <c r="Y316" s="66"/>
      <c r="Z316" s="66"/>
      <c r="AA316" s="17">
        <f t="shared" si="68"/>
      </c>
      <c r="AB316" s="1">
        <f t="shared" si="69"/>
      </c>
      <c r="AC316" s="14" t="e">
        <f t="shared" si="73"/>
        <v>#VALUE!</v>
      </c>
      <c r="AE316" s="10">
        <f t="shared" si="61"/>
        <v>54407</v>
      </c>
      <c r="AF316" s="1"/>
      <c r="AG316" s="1"/>
      <c r="AH316" s="11"/>
      <c r="AI316" s="11"/>
      <c r="AK316" s="16">
        <f t="shared" si="62"/>
        <v>0</v>
      </c>
      <c r="AO316" s="5">
        <f t="shared" si="63"/>
      </c>
      <c r="AS316" s="5"/>
      <c r="AU316" s="1"/>
    </row>
    <row r="317" spans="2:47" ht="15" customHeight="1">
      <c r="B317" s="59"/>
      <c r="C317" s="59"/>
      <c r="D317" s="59"/>
      <c r="E317" s="59"/>
      <c r="F317" s="18">
        <f t="shared" si="64"/>
      </c>
      <c r="G317" s="153">
        <f t="shared" si="65"/>
      </c>
      <c r="H317" s="153"/>
      <c r="I317" s="133">
        <f t="shared" si="70"/>
      </c>
      <c r="J317" s="62">
        <f t="shared" si="71"/>
      </c>
      <c r="K317" s="62">
        <f t="shared" si="60"/>
      </c>
      <c r="L317" s="133">
        <f t="shared" si="72"/>
      </c>
      <c r="M317" s="62">
        <f t="shared" si="66"/>
      </c>
      <c r="N317" s="61">
        <f t="shared" si="74"/>
      </c>
      <c r="O317" s="144">
        <f t="shared" si="67"/>
      </c>
      <c r="P317" s="144"/>
      <c r="Q317" s="144"/>
      <c r="R317" s="66"/>
      <c r="S317" s="66"/>
      <c r="T317" s="66"/>
      <c r="U317" s="66"/>
      <c r="V317" s="66"/>
      <c r="W317" s="66"/>
      <c r="X317" s="66"/>
      <c r="Y317" s="66"/>
      <c r="Z317" s="66"/>
      <c r="AA317" s="17">
        <f t="shared" si="68"/>
      </c>
      <c r="AB317" s="1">
        <f t="shared" si="69"/>
      </c>
      <c r="AC317" s="14" t="e">
        <f t="shared" si="73"/>
        <v>#VALUE!</v>
      </c>
      <c r="AE317" s="10">
        <f t="shared" si="61"/>
        <v>54438</v>
      </c>
      <c r="AF317" s="1"/>
      <c r="AG317" s="1"/>
      <c r="AH317" s="11"/>
      <c r="AI317" s="11"/>
      <c r="AK317" s="16">
        <f t="shared" si="62"/>
        <v>0</v>
      </c>
      <c r="AO317" s="5">
        <f t="shared" si="63"/>
      </c>
      <c r="AS317" s="5"/>
      <c r="AU317" s="1"/>
    </row>
    <row r="318" spans="2:47" ht="15" customHeight="1">
      <c r="B318" s="52"/>
      <c r="C318" s="52"/>
      <c r="D318" s="33"/>
      <c r="E318" s="33"/>
      <c r="F318" s="18">
        <f t="shared" si="64"/>
      </c>
      <c r="G318" s="153">
        <f t="shared" si="65"/>
      </c>
      <c r="H318" s="153"/>
      <c r="I318" s="133">
        <f t="shared" si="70"/>
      </c>
      <c r="J318" s="62">
        <f t="shared" si="71"/>
      </c>
      <c r="K318" s="62">
        <f t="shared" si="60"/>
      </c>
      <c r="L318" s="133">
        <f t="shared" si="72"/>
      </c>
      <c r="M318" s="62">
        <f t="shared" si="66"/>
      </c>
      <c r="N318" s="61">
        <f t="shared" si="74"/>
      </c>
      <c r="O318" s="144">
        <f t="shared" si="67"/>
      </c>
      <c r="P318" s="144"/>
      <c r="Q318" s="144"/>
      <c r="R318" s="66"/>
      <c r="S318" s="66"/>
      <c r="T318" s="66"/>
      <c r="U318" s="66"/>
      <c r="V318" s="66"/>
      <c r="W318" s="66"/>
      <c r="X318" s="66"/>
      <c r="Y318" s="66"/>
      <c r="Z318" s="66"/>
      <c r="AA318" s="17">
        <f t="shared" si="68"/>
      </c>
      <c r="AB318" s="1">
        <f t="shared" si="69"/>
      </c>
      <c r="AC318" s="14" t="e">
        <f t="shared" si="73"/>
        <v>#VALUE!</v>
      </c>
      <c r="AE318" s="10">
        <f t="shared" si="61"/>
        <v>54469</v>
      </c>
      <c r="AF318" s="1"/>
      <c r="AG318" s="1"/>
      <c r="AH318" s="11"/>
      <c r="AI318" s="11"/>
      <c r="AK318" s="16">
        <f t="shared" si="62"/>
        <v>0</v>
      </c>
      <c r="AO318" s="5">
        <f t="shared" si="63"/>
      </c>
      <c r="AS318" s="5"/>
      <c r="AU318" s="1"/>
    </row>
    <row r="319" spans="2:47" ht="15" customHeight="1">
      <c r="B319" s="59"/>
      <c r="C319" s="59"/>
      <c r="D319" s="59"/>
      <c r="E319" s="59"/>
      <c r="F319" s="18">
        <f t="shared" si="64"/>
      </c>
      <c r="G319" s="153">
        <f t="shared" si="65"/>
      </c>
      <c r="H319" s="153"/>
      <c r="I319" s="133">
        <f t="shared" si="70"/>
      </c>
      <c r="J319" s="62">
        <f t="shared" si="71"/>
      </c>
      <c r="K319" s="62">
        <f t="shared" si="60"/>
      </c>
      <c r="L319" s="133">
        <f t="shared" si="72"/>
      </c>
      <c r="M319" s="62">
        <f t="shared" si="66"/>
      </c>
      <c r="N319" s="61">
        <f t="shared" si="74"/>
      </c>
      <c r="O319" s="144">
        <f t="shared" si="67"/>
      </c>
      <c r="P319" s="144"/>
      <c r="Q319" s="144"/>
      <c r="R319" s="66"/>
      <c r="S319" s="66"/>
      <c r="T319" s="66"/>
      <c r="U319" s="66"/>
      <c r="V319" s="66"/>
      <c r="W319" s="66"/>
      <c r="X319" s="66"/>
      <c r="Y319" s="66"/>
      <c r="Z319" s="66"/>
      <c r="AA319" s="17">
        <f t="shared" si="68"/>
      </c>
      <c r="AB319" s="1">
        <f t="shared" si="69"/>
      </c>
      <c r="AC319" s="14" t="e">
        <f t="shared" si="73"/>
        <v>#VALUE!</v>
      </c>
      <c r="AE319" s="10">
        <f t="shared" si="61"/>
        <v>54497</v>
      </c>
      <c r="AF319" s="1"/>
      <c r="AG319" s="1"/>
      <c r="AH319" s="11"/>
      <c r="AI319" s="11"/>
      <c r="AK319" s="16">
        <f t="shared" si="62"/>
        <v>0</v>
      </c>
      <c r="AO319" s="5">
        <f t="shared" si="63"/>
      </c>
      <c r="AS319" s="5"/>
      <c r="AU319" s="1"/>
    </row>
    <row r="320" spans="2:47" ht="15" customHeight="1">
      <c r="B320" s="52"/>
      <c r="C320" s="52"/>
      <c r="D320" s="33"/>
      <c r="E320" s="33"/>
      <c r="F320" s="18">
        <f t="shared" si="64"/>
      </c>
      <c r="G320" s="153">
        <f t="shared" si="65"/>
      </c>
      <c r="H320" s="153"/>
      <c r="I320" s="133">
        <f t="shared" si="70"/>
      </c>
      <c r="J320" s="62">
        <f t="shared" si="71"/>
      </c>
      <c r="K320" s="62">
        <f t="shared" si="60"/>
      </c>
      <c r="L320" s="133">
        <f t="shared" si="72"/>
      </c>
      <c r="M320" s="62">
        <f t="shared" si="66"/>
      </c>
      <c r="N320" s="61">
        <f t="shared" si="74"/>
      </c>
      <c r="O320" s="144">
        <f t="shared" si="67"/>
      </c>
      <c r="P320" s="144"/>
      <c r="Q320" s="144"/>
      <c r="R320" s="66"/>
      <c r="S320" s="66"/>
      <c r="T320" s="66"/>
      <c r="U320" s="66"/>
      <c r="V320" s="66"/>
      <c r="W320" s="66"/>
      <c r="X320" s="66"/>
      <c r="Y320" s="66"/>
      <c r="Z320" s="66"/>
      <c r="AA320" s="17">
        <f t="shared" si="68"/>
      </c>
      <c r="AB320" s="1">
        <f t="shared" si="69"/>
      </c>
      <c r="AC320" s="14" t="e">
        <f t="shared" si="73"/>
        <v>#VALUE!</v>
      </c>
      <c r="AE320" s="10">
        <f t="shared" si="61"/>
        <v>54528</v>
      </c>
      <c r="AF320" s="1"/>
      <c r="AG320" s="1"/>
      <c r="AH320" s="11"/>
      <c r="AI320" s="11"/>
      <c r="AK320" s="16">
        <f t="shared" si="62"/>
        <v>0</v>
      </c>
      <c r="AO320" s="5">
        <f t="shared" si="63"/>
      </c>
      <c r="AS320" s="5"/>
      <c r="AU320" s="1"/>
    </row>
    <row r="321" spans="2:47" ht="15" customHeight="1">
      <c r="B321" s="59"/>
      <c r="C321" s="59"/>
      <c r="D321" s="59"/>
      <c r="E321" s="59"/>
      <c r="F321" s="18">
        <f t="shared" si="64"/>
      </c>
      <c r="G321" s="153">
        <f t="shared" si="65"/>
      </c>
      <c r="H321" s="153"/>
      <c r="I321" s="133">
        <f t="shared" si="70"/>
      </c>
      <c r="J321" s="62">
        <f t="shared" si="71"/>
      </c>
      <c r="K321" s="62">
        <f t="shared" si="60"/>
      </c>
      <c r="L321" s="133">
        <f t="shared" si="72"/>
      </c>
      <c r="M321" s="62">
        <f t="shared" si="66"/>
      </c>
      <c r="N321" s="61">
        <f t="shared" si="74"/>
      </c>
      <c r="O321" s="144">
        <f t="shared" si="67"/>
      </c>
      <c r="P321" s="144"/>
      <c r="Q321" s="144"/>
      <c r="R321" s="66"/>
      <c r="S321" s="66"/>
      <c r="T321" s="66"/>
      <c r="U321" s="66"/>
      <c r="V321" s="66"/>
      <c r="W321" s="66"/>
      <c r="X321" s="66"/>
      <c r="Y321" s="66"/>
      <c r="Z321" s="66"/>
      <c r="AA321" s="17">
        <f t="shared" si="68"/>
      </c>
      <c r="AB321" s="1">
        <f t="shared" si="69"/>
      </c>
      <c r="AC321" s="14" t="e">
        <f t="shared" si="73"/>
        <v>#VALUE!</v>
      </c>
      <c r="AE321" s="10">
        <f t="shared" si="61"/>
        <v>54558</v>
      </c>
      <c r="AF321" s="1"/>
      <c r="AG321" s="1"/>
      <c r="AH321" s="11"/>
      <c r="AI321" s="11"/>
      <c r="AK321" s="16">
        <f t="shared" si="62"/>
        <v>0</v>
      </c>
      <c r="AO321" s="5">
        <f t="shared" si="63"/>
      </c>
      <c r="AS321" s="5"/>
      <c r="AU321" s="1"/>
    </row>
    <row r="322" spans="2:47" ht="15" customHeight="1">
      <c r="B322" s="52"/>
      <c r="C322" s="52"/>
      <c r="D322" s="33"/>
      <c r="E322" s="33"/>
      <c r="F322" s="18">
        <f t="shared" si="64"/>
      </c>
      <c r="G322" s="153">
        <f t="shared" si="65"/>
      </c>
      <c r="H322" s="153"/>
      <c r="I322" s="133">
        <f t="shared" si="70"/>
      </c>
      <c r="J322" s="62">
        <f t="shared" si="71"/>
      </c>
      <c r="K322" s="62">
        <f t="shared" si="60"/>
      </c>
      <c r="L322" s="133">
        <f t="shared" si="72"/>
      </c>
      <c r="M322" s="62">
        <f t="shared" si="66"/>
      </c>
      <c r="N322" s="61">
        <f t="shared" si="74"/>
      </c>
      <c r="O322" s="144">
        <f t="shared" si="67"/>
      </c>
      <c r="P322" s="144"/>
      <c r="Q322" s="144"/>
      <c r="R322" s="66"/>
      <c r="S322" s="66"/>
      <c r="T322" s="66"/>
      <c r="U322" s="66"/>
      <c r="V322" s="66"/>
      <c r="W322" s="66"/>
      <c r="X322" s="66"/>
      <c r="Y322" s="66"/>
      <c r="Z322" s="66"/>
      <c r="AA322" s="17">
        <f t="shared" si="68"/>
      </c>
      <c r="AB322" s="1">
        <f t="shared" si="69"/>
      </c>
      <c r="AC322" s="14" t="e">
        <f t="shared" si="73"/>
        <v>#VALUE!</v>
      </c>
      <c r="AE322" s="10">
        <f t="shared" si="61"/>
        <v>54589</v>
      </c>
      <c r="AF322" s="1"/>
      <c r="AG322" s="1"/>
      <c r="AH322" s="11"/>
      <c r="AI322" s="11"/>
      <c r="AK322" s="16">
        <f t="shared" si="62"/>
        <v>0</v>
      </c>
      <c r="AO322" s="5">
        <f t="shared" si="63"/>
      </c>
      <c r="AS322" s="5"/>
      <c r="AU322" s="1"/>
    </row>
    <row r="323" spans="2:47" ht="15" customHeight="1">
      <c r="B323" s="59"/>
      <c r="C323" s="59"/>
      <c r="D323" s="59"/>
      <c r="E323" s="59"/>
      <c r="F323" s="18">
        <f t="shared" si="64"/>
      </c>
      <c r="G323" s="153">
        <f t="shared" si="65"/>
      </c>
      <c r="H323" s="153"/>
      <c r="I323" s="133">
        <f t="shared" si="70"/>
      </c>
      <c r="J323" s="62">
        <f t="shared" si="71"/>
      </c>
      <c r="K323" s="62">
        <f t="shared" si="60"/>
      </c>
      <c r="L323" s="133">
        <f t="shared" si="72"/>
      </c>
      <c r="M323" s="62">
        <f t="shared" si="66"/>
      </c>
      <c r="N323" s="61">
        <f t="shared" si="74"/>
      </c>
      <c r="O323" s="144">
        <f t="shared" si="67"/>
      </c>
      <c r="P323" s="144"/>
      <c r="Q323" s="144"/>
      <c r="R323" s="66"/>
      <c r="S323" s="66"/>
      <c r="T323" s="66"/>
      <c r="U323" s="66"/>
      <c r="V323" s="66"/>
      <c r="W323" s="66"/>
      <c r="X323" s="66"/>
      <c r="Y323" s="66"/>
      <c r="Z323" s="66"/>
      <c r="AA323" s="17">
        <f t="shared" si="68"/>
      </c>
      <c r="AB323" s="1">
        <f t="shared" si="69"/>
      </c>
      <c r="AC323" s="14" t="e">
        <f t="shared" si="73"/>
        <v>#VALUE!</v>
      </c>
      <c r="AE323" s="10">
        <f t="shared" si="61"/>
        <v>54619</v>
      </c>
      <c r="AF323" s="1"/>
      <c r="AG323" s="1"/>
      <c r="AH323" s="11"/>
      <c r="AI323" s="11"/>
      <c r="AK323" s="16">
        <f t="shared" si="62"/>
        <v>0</v>
      </c>
      <c r="AO323" s="5">
        <f t="shared" si="63"/>
      </c>
      <c r="AS323" s="5"/>
      <c r="AU323" s="1"/>
    </row>
    <row r="324" spans="2:47" ht="15" customHeight="1">
      <c r="B324" s="52"/>
      <c r="C324" s="52"/>
      <c r="D324" s="33"/>
      <c r="E324" s="33"/>
      <c r="F324" s="18">
        <f t="shared" si="64"/>
      </c>
      <c r="G324" s="153">
        <f t="shared" si="65"/>
      </c>
      <c r="H324" s="153"/>
      <c r="I324" s="133">
        <f t="shared" si="70"/>
      </c>
      <c r="J324" s="62">
        <f t="shared" si="71"/>
      </c>
      <c r="K324" s="62">
        <f t="shared" si="60"/>
      </c>
      <c r="L324" s="133">
        <f t="shared" si="72"/>
      </c>
      <c r="M324" s="62">
        <f t="shared" si="66"/>
      </c>
      <c r="N324" s="61">
        <f t="shared" si="74"/>
      </c>
      <c r="O324" s="144">
        <f t="shared" si="67"/>
      </c>
      <c r="P324" s="144"/>
      <c r="Q324" s="144"/>
      <c r="R324" s="66"/>
      <c r="S324" s="66"/>
      <c r="T324" s="66"/>
      <c r="U324" s="66"/>
      <c r="V324" s="66"/>
      <c r="W324" s="66"/>
      <c r="X324" s="66"/>
      <c r="Y324" s="66"/>
      <c r="Z324" s="66"/>
      <c r="AA324" s="17">
        <f t="shared" si="68"/>
      </c>
      <c r="AB324" s="1">
        <f t="shared" si="69"/>
      </c>
      <c r="AC324" s="14" t="e">
        <f t="shared" si="73"/>
        <v>#VALUE!</v>
      </c>
      <c r="AE324" s="10">
        <f t="shared" si="61"/>
        <v>54650</v>
      </c>
      <c r="AF324" s="1"/>
      <c r="AG324" s="1"/>
      <c r="AH324" s="11"/>
      <c r="AI324" s="11"/>
      <c r="AK324" s="16">
        <f t="shared" si="62"/>
        <v>0</v>
      </c>
      <c r="AO324" s="5">
        <f t="shared" si="63"/>
      </c>
      <c r="AS324" s="5"/>
      <c r="AU324" s="1"/>
    </row>
    <row r="325" spans="2:47" ht="15" customHeight="1">
      <c r="B325" s="59"/>
      <c r="C325" s="59"/>
      <c r="D325" s="59"/>
      <c r="E325" s="59"/>
      <c r="F325" s="18">
        <f t="shared" si="64"/>
      </c>
      <c r="G325" s="153">
        <f t="shared" si="65"/>
      </c>
      <c r="H325" s="153"/>
      <c r="I325" s="133">
        <f t="shared" si="70"/>
      </c>
      <c r="J325" s="62">
        <f t="shared" si="71"/>
      </c>
      <c r="K325" s="62">
        <f t="shared" si="60"/>
      </c>
      <c r="L325" s="133">
        <f t="shared" si="72"/>
      </c>
      <c r="M325" s="62">
        <f t="shared" si="66"/>
      </c>
      <c r="N325" s="61">
        <f t="shared" si="74"/>
      </c>
      <c r="O325" s="144">
        <f t="shared" si="67"/>
      </c>
      <c r="P325" s="144"/>
      <c r="Q325" s="144"/>
      <c r="R325" s="66"/>
      <c r="S325" s="66"/>
      <c r="T325" s="66"/>
      <c r="U325" s="66"/>
      <c r="V325" s="66"/>
      <c r="W325" s="66"/>
      <c r="X325" s="66"/>
      <c r="Y325" s="66"/>
      <c r="Z325" s="66"/>
      <c r="AA325" s="17">
        <f t="shared" si="68"/>
      </c>
      <c r="AB325" s="1">
        <f t="shared" si="69"/>
      </c>
      <c r="AC325" s="14" t="e">
        <f t="shared" si="73"/>
        <v>#VALUE!</v>
      </c>
      <c r="AE325" s="10">
        <f t="shared" si="61"/>
        <v>54681</v>
      </c>
      <c r="AF325" s="1"/>
      <c r="AG325" s="1"/>
      <c r="AH325" s="11"/>
      <c r="AI325" s="11"/>
      <c r="AK325" s="16">
        <f t="shared" si="62"/>
        <v>0</v>
      </c>
      <c r="AO325" s="5">
        <f t="shared" si="63"/>
      </c>
      <c r="AS325" s="5"/>
      <c r="AU325" s="1"/>
    </row>
    <row r="326" spans="2:47" ht="15" customHeight="1">
      <c r="B326" s="52"/>
      <c r="C326" s="52"/>
      <c r="D326" s="33"/>
      <c r="E326" s="33"/>
      <c r="F326" s="18">
        <f t="shared" si="64"/>
      </c>
      <c r="G326" s="153">
        <f t="shared" si="65"/>
      </c>
      <c r="H326" s="153"/>
      <c r="I326" s="133">
        <f t="shared" si="70"/>
      </c>
      <c r="J326" s="62">
        <f t="shared" si="71"/>
      </c>
      <c r="K326" s="62">
        <f t="shared" si="60"/>
      </c>
      <c r="L326" s="133">
        <f t="shared" si="72"/>
      </c>
      <c r="M326" s="62">
        <f t="shared" si="66"/>
      </c>
      <c r="N326" s="61">
        <f t="shared" si="74"/>
      </c>
      <c r="O326" s="144">
        <f t="shared" si="67"/>
      </c>
      <c r="P326" s="144"/>
      <c r="Q326" s="144"/>
      <c r="R326" s="66"/>
      <c r="S326" s="66"/>
      <c r="T326" s="66"/>
      <c r="U326" s="66"/>
      <c r="V326" s="66"/>
      <c r="W326" s="66"/>
      <c r="X326" s="66"/>
      <c r="Y326" s="66"/>
      <c r="Z326" s="66"/>
      <c r="AA326" s="17">
        <f t="shared" si="68"/>
      </c>
      <c r="AB326" s="1">
        <f t="shared" si="69"/>
      </c>
      <c r="AC326" s="14" t="e">
        <f t="shared" si="73"/>
        <v>#VALUE!</v>
      </c>
      <c r="AE326" s="10">
        <f t="shared" si="61"/>
        <v>54711</v>
      </c>
      <c r="AF326" s="1"/>
      <c r="AG326" s="1"/>
      <c r="AH326" s="11"/>
      <c r="AI326" s="11"/>
      <c r="AK326" s="16">
        <f t="shared" si="62"/>
        <v>0</v>
      </c>
      <c r="AO326" s="5">
        <f t="shared" si="63"/>
      </c>
      <c r="AS326" s="5"/>
      <c r="AU326" s="1"/>
    </row>
    <row r="327" spans="2:47" ht="15" customHeight="1">
      <c r="B327" s="59"/>
      <c r="C327" s="59"/>
      <c r="D327" s="59"/>
      <c r="E327" s="59"/>
      <c r="F327" s="18">
        <f t="shared" si="64"/>
      </c>
      <c r="G327" s="153">
        <f t="shared" si="65"/>
      </c>
      <c r="H327" s="153"/>
      <c r="I327" s="133">
        <f t="shared" si="70"/>
      </c>
      <c r="J327" s="62">
        <f t="shared" si="71"/>
      </c>
      <c r="K327" s="62">
        <f t="shared" si="60"/>
      </c>
      <c r="L327" s="133">
        <f t="shared" si="72"/>
      </c>
      <c r="M327" s="62">
        <f t="shared" si="66"/>
      </c>
      <c r="N327" s="61">
        <f t="shared" si="74"/>
      </c>
      <c r="O327" s="144">
        <f t="shared" si="67"/>
      </c>
      <c r="P327" s="144"/>
      <c r="Q327" s="144"/>
      <c r="R327" s="66"/>
      <c r="S327" s="66"/>
      <c r="T327" s="66"/>
      <c r="U327" s="66"/>
      <c r="V327" s="66"/>
      <c r="W327" s="66"/>
      <c r="X327" s="66"/>
      <c r="Y327" s="66"/>
      <c r="Z327" s="66"/>
      <c r="AA327" s="17">
        <f t="shared" si="68"/>
      </c>
      <c r="AB327" s="1">
        <f t="shared" si="69"/>
      </c>
      <c r="AC327" s="14" t="e">
        <f t="shared" si="73"/>
        <v>#VALUE!</v>
      </c>
      <c r="AE327" s="10">
        <f t="shared" si="61"/>
        <v>54742</v>
      </c>
      <c r="AF327" s="1"/>
      <c r="AG327" s="1"/>
      <c r="AH327" s="11"/>
      <c r="AI327" s="11"/>
      <c r="AK327" s="16">
        <f t="shared" si="62"/>
        <v>0</v>
      </c>
      <c r="AO327" s="5">
        <f t="shared" si="63"/>
      </c>
      <c r="AS327" s="5"/>
      <c r="AU327" s="1"/>
    </row>
    <row r="328" spans="2:47" ht="15" customHeight="1">
      <c r="B328" s="52"/>
      <c r="C328" s="52"/>
      <c r="D328" s="33"/>
      <c r="E328" s="33"/>
      <c r="F328" s="18">
        <f t="shared" si="64"/>
      </c>
      <c r="G328" s="153">
        <f t="shared" si="65"/>
      </c>
      <c r="H328" s="153"/>
      <c r="I328" s="133">
        <f t="shared" si="70"/>
      </c>
      <c r="J328" s="62">
        <f t="shared" si="71"/>
      </c>
      <c r="K328" s="62">
        <f t="shared" si="60"/>
      </c>
      <c r="L328" s="133">
        <f t="shared" si="72"/>
      </c>
      <c r="M328" s="62">
        <f t="shared" si="66"/>
      </c>
      <c r="N328" s="61">
        <f t="shared" si="74"/>
      </c>
      <c r="O328" s="144">
        <f t="shared" si="67"/>
      </c>
      <c r="P328" s="144"/>
      <c r="Q328" s="144"/>
      <c r="R328" s="66"/>
      <c r="S328" s="66"/>
      <c r="T328" s="66"/>
      <c r="U328" s="66"/>
      <c r="V328" s="66"/>
      <c r="W328" s="66"/>
      <c r="X328" s="66"/>
      <c r="Y328" s="66"/>
      <c r="Z328" s="66"/>
      <c r="AA328" s="17">
        <f t="shared" si="68"/>
      </c>
      <c r="AB328" s="1">
        <f t="shared" si="69"/>
      </c>
      <c r="AC328" s="14" t="e">
        <f t="shared" si="73"/>
        <v>#VALUE!</v>
      </c>
      <c r="AE328" s="10">
        <f t="shared" si="61"/>
        <v>54772</v>
      </c>
      <c r="AF328" s="1"/>
      <c r="AG328" s="1"/>
      <c r="AH328" s="11"/>
      <c r="AI328" s="11"/>
      <c r="AK328" s="16">
        <f t="shared" si="62"/>
        <v>0</v>
      </c>
      <c r="AO328" s="5">
        <f t="shared" si="63"/>
      </c>
      <c r="AS328" s="5"/>
      <c r="AU328" s="1"/>
    </row>
    <row r="329" spans="2:47" ht="15" customHeight="1">
      <c r="B329" s="59"/>
      <c r="C329" s="59"/>
      <c r="D329" s="59"/>
      <c r="E329" s="59"/>
      <c r="F329" s="18">
        <f t="shared" si="64"/>
      </c>
      <c r="G329" s="153">
        <f t="shared" si="65"/>
      </c>
      <c r="H329" s="153"/>
      <c r="I329" s="133">
        <f t="shared" si="70"/>
      </c>
      <c r="J329" s="62">
        <f t="shared" si="71"/>
      </c>
      <c r="K329" s="62">
        <f t="shared" si="60"/>
      </c>
      <c r="L329" s="133">
        <f t="shared" si="72"/>
      </c>
      <c r="M329" s="62">
        <f t="shared" si="66"/>
      </c>
      <c r="N329" s="61">
        <f t="shared" si="74"/>
      </c>
      <c r="O329" s="144">
        <f t="shared" si="67"/>
      </c>
      <c r="P329" s="144"/>
      <c r="Q329" s="144"/>
      <c r="R329" s="66"/>
      <c r="S329" s="66"/>
      <c r="T329" s="66"/>
      <c r="U329" s="66"/>
      <c r="V329" s="66"/>
      <c r="W329" s="66"/>
      <c r="X329" s="66"/>
      <c r="Y329" s="66"/>
      <c r="Z329" s="66"/>
      <c r="AA329" s="17">
        <f t="shared" si="68"/>
      </c>
      <c r="AB329" s="1">
        <f t="shared" si="69"/>
      </c>
      <c r="AC329" s="14" t="e">
        <f t="shared" si="73"/>
        <v>#VALUE!</v>
      </c>
      <c r="AE329" s="10">
        <f t="shared" si="61"/>
        <v>54803</v>
      </c>
      <c r="AF329" s="1"/>
      <c r="AG329" s="1"/>
      <c r="AH329" s="11"/>
      <c r="AI329" s="11"/>
      <c r="AK329" s="16">
        <f t="shared" si="62"/>
        <v>0</v>
      </c>
      <c r="AO329" s="5">
        <f t="shared" si="63"/>
      </c>
      <c r="AS329" s="5"/>
      <c r="AU329" s="1"/>
    </row>
    <row r="330" spans="2:47" ht="15" customHeight="1">
      <c r="B330" s="52"/>
      <c r="C330" s="52"/>
      <c r="D330" s="33"/>
      <c r="E330" s="33"/>
      <c r="F330" s="18">
        <f t="shared" si="64"/>
      </c>
      <c r="G330" s="153">
        <f t="shared" si="65"/>
      </c>
      <c r="H330" s="153"/>
      <c r="I330" s="133">
        <f t="shared" si="70"/>
      </c>
      <c r="J330" s="62">
        <f t="shared" si="71"/>
      </c>
      <c r="K330" s="62">
        <f t="shared" si="60"/>
      </c>
      <c r="L330" s="133">
        <f t="shared" si="72"/>
      </c>
      <c r="M330" s="62">
        <f t="shared" si="66"/>
      </c>
      <c r="N330" s="61">
        <f t="shared" si="74"/>
      </c>
      <c r="O330" s="144">
        <f t="shared" si="67"/>
      </c>
      <c r="P330" s="144"/>
      <c r="Q330" s="144"/>
      <c r="R330" s="66"/>
      <c r="S330" s="66"/>
      <c r="T330" s="66"/>
      <c r="U330" s="66"/>
      <c r="V330" s="66"/>
      <c r="W330" s="66"/>
      <c r="X330" s="66"/>
      <c r="Y330" s="66"/>
      <c r="Z330" s="66"/>
      <c r="AA330" s="17">
        <f t="shared" si="68"/>
      </c>
      <c r="AB330" s="1">
        <f t="shared" si="69"/>
      </c>
      <c r="AC330" s="14" t="e">
        <f t="shared" si="73"/>
        <v>#VALUE!</v>
      </c>
      <c r="AE330" s="10">
        <f t="shared" si="61"/>
        <v>54834</v>
      </c>
      <c r="AF330" s="1"/>
      <c r="AG330" s="1"/>
      <c r="AH330" s="11"/>
      <c r="AI330" s="11"/>
      <c r="AK330" s="16">
        <f t="shared" si="62"/>
        <v>0</v>
      </c>
      <c r="AO330" s="5">
        <f t="shared" si="63"/>
      </c>
      <c r="AS330" s="5"/>
      <c r="AU330" s="1"/>
    </row>
    <row r="331" spans="2:47" ht="15" customHeight="1">
      <c r="B331" s="59"/>
      <c r="C331" s="59"/>
      <c r="D331" s="59"/>
      <c r="E331" s="59"/>
      <c r="F331" s="18">
        <f t="shared" si="64"/>
      </c>
      <c r="G331" s="153">
        <f t="shared" si="65"/>
      </c>
      <c r="H331" s="153"/>
      <c r="I331" s="133">
        <f t="shared" si="70"/>
      </c>
      <c r="J331" s="62">
        <f t="shared" si="71"/>
      </c>
      <c r="K331" s="62">
        <f t="shared" si="60"/>
      </c>
      <c r="L331" s="133">
        <f t="shared" si="72"/>
      </c>
      <c r="M331" s="62">
        <f t="shared" si="66"/>
      </c>
      <c r="N331" s="61">
        <f t="shared" si="74"/>
      </c>
      <c r="O331" s="144">
        <f t="shared" si="67"/>
      </c>
      <c r="P331" s="144"/>
      <c r="Q331" s="144"/>
      <c r="R331" s="66"/>
      <c r="S331" s="66"/>
      <c r="T331" s="66"/>
      <c r="U331" s="66"/>
      <c r="V331" s="66"/>
      <c r="W331" s="66"/>
      <c r="X331" s="66"/>
      <c r="Y331" s="66"/>
      <c r="Z331" s="66"/>
      <c r="AA331" s="17">
        <f t="shared" si="68"/>
      </c>
      <c r="AB331" s="1">
        <f t="shared" si="69"/>
      </c>
      <c r="AC331" s="14" t="e">
        <f t="shared" si="73"/>
        <v>#VALUE!</v>
      </c>
      <c r="AE331" s="10">
        <f t="shared" si="61"/>
        <v>54862</v>
      </c>
      <c r="AF331" s="1"/>
      <c r="AG331" s="1"/>
      <c r="AH331" s="11"/>
      <c r="AI331" s="11"/>
      <c r="AK331" s="16">
        <f t="shared" si="62"/>
        <v>0</v>
      </c>
      <c r="AO331" s="5">
        <f t="shared" si="63"/>
      </c>
      <c r="AS331" s="5"/>
      <c r="AU331" s="1"/>
    </row>
    <row r="332" spans="2:47" ht="15" customHeight="1">
      <c r="B332" s="52"/>
      <c r="C332" s="52"/>
      <c r="D332" s="33"/>
      <c r="E332" s="33"/>
      <c r="F332" s="18">
        <f t="shared" si="64"/>
      </c>
      <c r="G332" s="153">
        <f t="shared" si="65"/>
      </c>
      <c r="H332" s="153"/>
      <c r="I332" s="133">
        <f t="shared" si="70"/>
      </c>
      <c r="J332" s="62">
        <f t="shared" si="71"/>
      </c>
      <c r="K332" s="62">
        <f t="shared" si="60"/>
      </c>
      <c r="L332" s="133">
        <f t="shared" si="72"/>
      </c>
      <c r="M332" s="62">
        <f t="shared" si="66"/>
      </c>
      <c r="N332" s="61">
        <f t="shared" si="74"/>
      </c>
      <c r="O332" s="144">
        <f t="shared" si="67"/>
      </c>
      <c r="P332" s="144"/>
      <c r="Q332" s="144"/>
      <c r="R332" s="66"/>
      <c r="S332" s="66"/>
      <c r="T332" s="66"/>
      <c r="U332" s="66"/>
      <c r="V332" s="66"/>
      <c r="W332" s="66"/>
      <c r="X332" s="66"/>
      <c r="Y332" s="66"/>
      <c r="Z332" s="66"/>
      <c r="AA332" s="17">
        <f t="shared" si="68"/>
      </c>
      <c r="AB332" s="1">
        <f t="shared" si="69"/>
      </c>
      <c r="AC332" s="14" t="e">
        <f t="shared" si="73"/>
        <v>#VALUE!</v>
      </c>
      <c r="AE332" s="10">
        <f t="shared" si="61"/>
        <v>54893</v>
      </c>
      <c r="AF332" s="1"/>
      <c r="AG332" s="1"/>
      <c r="AH332" s="11"/>
      <c r="AI332" s="11"/>
      <c r="AK332" s="16">
        <f t="shared" si="62"/>
        <v>0</v>
      </c>
      <c r="AO332" s="5">
        <f t="shared" si="63"/>
      </c>
      <c r="AS332" s="5"/>
      <c r="AU332" s="1"/>
    </row>
    <row r="333" spans="2:47" ht="15" customHeight="1">
      <c r="B333" s="59"/>
      <c r="C333" s="59"/>
      <c r="D333" s="59"/>
      <c r="E333" s="59"/>
      <c r="F333" s="18">
        <f t="shared" si="64"/>
      </c>
      <c r="G333" s="153">
        <f t="shared" si="65"/>
      </c>
      <c r="H333" s="153"/>
      <c r="I333" s="133">
        <f t="shared" si="70"/>
      </c>
      <c r="J333" s="62">
        <f t="shared" si="71"/>
      </c>
      <c r="K333" s="62">
        <f t="shared" si="60"/>
      </c>
      <c r="L333" s="133">
        <f t="shared" si="72"/>
      </c>
      <c r="M333" s="62">
        <f t="shared" si="66"/>
      </c>
      <c r="N333" s="61">
        <f t="shared" si="74"/>
      </c>
      <c r="O333" s="144">
        <f t="shared" si="67"/>
      </c>
      <c r="P333" s="144"/>
      <c r="Q333" s="144"/>
      <c r="R333" s="66"/>
      <c r="S333" s="66"/>
      <c r="T333" s="66"/>
      <c r="U333" s="66"/>
      <c r="V333" s="66"/>
      <c r="W333" s="66"/>
      <c r="X333" s="66"/>
      <c r="Y333" s="66"/>
      <c r="Z333" s="66"/>
      <c r="AA333" s="17">
        <f t="shared" si="68"/>
      </c>
      <c r="AB333" s="1">
        <f t="shared" si="69"/>
      </c>
      <c r="AC333" s="14" t="e">
        <f t="shared" si="73"/>
        <v>#VALUE!</v>
      </c>
      <c r="AE333" s="10">
        <f t="shared" si="61"/>
        <v>54923</v>
      </c>
      <c r="AF333" s="1"/>
      <c r="AG333" s="1"/>
      <c r="AH333" s="11"/>
      <c r="AI333" s="11"/>
      <c r="AK333" s="16">
        <f t="shared" si="62"/>
        <v>0</v>
      </c>
      <c r="AO333" s="5">
        <f t="shared" si="63"/>
      </c>
      <c r="AS333" s="5"/>
      <c r="AU333" s="1"/>
    </row>
    <row r="334" spans="2:47" ht="15" customHeight="1">
      <c r="B334" s="52"/>
      <c r="C334" s="52"/>
      <c r="D334" s="33"/>
      <c r="E334" s="33"/>
      <c r="F334" s="18">
        <f t="shared" si="64"/>
      </c>
      <c r="G334" s="153">
        <f t="shared" si="65"/>
      </c>
      <c r="H334" s="153"/>
      <c r="I334" s="133">
        <f t="shared" si="70"/>
      </c>
      <c r="J334" s="62">
        <f t="shared" si="71"/>
      </c>
      <c r="K334" s="62">
        <f t="shared" si="60"/>
      </c>
      <c r="L334" s="133">
        <f t="shared" si="72"/>
      </c>
      <c r="M334" s="62">
        <f t="shared" si="66"/>
      </c>
      <c r="N334" s="61">
        <f t="shared" si="74"/>
      </c>
      <c r="O334" s="144">
        <f t="shared" si="67"/>
      </c>
      <c r="P334" s="144"/>
      <c r="Q334" s="144"/>
      <c r="R334" s="66"/>
      <c r="S334" s="66"/>
      <c r="T334" s="66"/>
      <c r="U334" s="66"/>
      <c r="V334" s="66"/>
      <c r="W334" s="66"/>
      <c r="X334" s="66"/>
      <c r="Y334" s="66"/>
      <c r="Z334" s="66"/>
      <c r="AA334" s="17">
        <f t="shared" si="68"/>
      </c>
      <c r="AB334" s="1">
        <f t="shared" si="69"/>
      </c>
      <c r="AC334" s="14" t="e">
        <f t="shared" si="73"/>
        <v>#VALUE!</v>
      </c>
      <c r="AE334" s="10">
        <f t="shared" si="61"/>
        <v>54954</v>
      </c>
      <c r="AF334" s="1"/>
      <c r="AG334" s="1"/>
      <c r="AH334" s="11"/>
      <c r="AI334" s="11"/>
      <c r="AK334" s="16">
        <f t="shared" si="62"/>
        <v>0</v>
      </c>
      <c r="AO334" s="5">
        <f t="shared" si="63"/>
      </c>
      <c r="AS334" s="5"/>
      <c r="AU334" s="1"/>
    </row>
    <row r="335" spans="2:47" ht="15" customHeight="1">
      <c r="B335" s="59"/>
      <c r="C335" s="59"/>
      <c r="D335" s="59"/>
      <c r="E335" s="59"/>
      <c r="F335" s="18">
        <f t="shared" si="64"/>
      </c>
      <c r="G335" s="153">
        <f t="shared" si="65"/>
      </c>
      <c r="H335" s="153"/>
      <c r="I335" s="133">
        <f t="shared" si="70"/>
      </c>
      <c r="J335" s="62">
        <f t="shared" si="71"/>
      </c>
      <c r="K335" s="62">
        <f t="shared" si="60"/>
      </c>
      <c r="L335" s="133">
        <f t="shared" si="72"/>
      </c>
      <c r="M335" s="62">
        <f t="shared" si="66"/>
      </c>
      <c r="N335" s="61">
        <f t="shared" si="74"/>
      </c>
      <c r="O335" s="144">
        <f t="shared" si="67"/>
      </c>
      <c r="P335" s="144"/>
      <c r="Q335" s="144"/>
      <c r="R335" s="66"/>
      <c r="S335" s="66"/>
      <c r="T335" s="66"/>
      <c r="U335" s="66"/>
      <c r="V335" s="66"/>
      <c r="W335" s="66"/>
      <c r="X335" s="66"/>
      <c r="Y335" s="66"/>
      <c r="Z335" s="66"/>
      <c r="AA335" s="17">
        <f t="shared" si="68"/>
      </c>
      <c r="AB335" s="1">
        <f t="shared" si="69"/>
      </c>
      <c r="AC335" s="14" t="e">
        <f t="shared" si="73"/>
        <v>#VALUE!</v>
      </c>
      <c r="AE335" s="10">
        <f t="shared" si="61"/>
        <v>54984</v>
      </c>
      <c r="AF335" s="1"/>
      <c r="AG335" s="1"/>
      <c r="AH335" s="11"/>
      <c r="AI335" s="11"/>
      <c r="AK335" s="16">
        <f t="shared" si="62"/>
        <v>0</v>
      </c>
      <c r="AO335" s="5">
        <f t="shared" si="63"/>
      </c>
      <c r="AS335" s="5"/>
      <c r="AU335" s="1"/>
    </row>
    <row r="336" spans="2:47" ht="15" customHeight="1">
      <c r="B336" s="52"/>
      <c r="C336" s="52"/>
      <c r="D336" s="33"/>
      <c r="E336" s="33"/>
      <c r="F336" s="18">
        <f t="shared" si="64"/>
      </c>
      <c r="G336" s="153">
        <f t="shared" si="65"/>
      </c>
      <c r="H336" s="153"/>
      <c r="I336" s="133">
        <f t="shared" si="70"/>
      </c>
      <c r="J336" s="62">
        <f t="shared" si="71"/>
      </c>
      <c r="K336" s="62">
        <f t="shared" si="60"/>
      </c>
      <c r="L336" s="133">
        <f t="shared" si="72"/>
      </c>
      <c r="M336" s="62">
        <f t="shared" si="66"/>
      </c>
      <c r="N336" s="61">
        <f t="shared" si="74"/>
      </c>
      <c r="O336" s="144">
        <f t="shared" si="67"/>
      </c>
      <c r="P336" s="144"/>
      <c r="Q336" s="144"/>
      <c r="R336" s="66"/>
      <c r="S336" s="66"/>
      <c r="T336" s="66"/>
      <c r="U336" s="66"/>
      <c r="V336" s="66"/>
      <c r="W336" s="66"/>
      <c r="X336" s="66"/>
      <c r="Y336" s="66"/>
      <c r="Z336" s="66"/>
      <c r="AA336" s="17">
        <f t="shared" si="68"/>
      </c>
      <c r="AB336" s="1">
        <f t="shared" si="69"/>
      </c>
      <c r="AC336" s="14" t="e">
        <f t="shared" si="73"/>
        <v>#VALUE!</v>
      </c>
      <c r="AE336" s="10">
        <f t="shared" si="61"/>
        <v>55015</v>
      </c>
      <c r="AF336" s="1"/>
      <c r="AG336" s="1"/>
      <c r="AH336" s="11"/>
      <c r="AI336" s="11"/>
      <c r="AK336" s="16">
        <f t="shared" si="62"/>
        <v>0</v>
      </c>
      <c r="AO336" s="5">
        <f t="shared" si="63"/>
      </c>
      <c r="AS336" s="5"/>
      <c r="AU336" s="1"/>
    </row>
    <row r="337" spans="2:47" ht="15" customHeight="1">
      <c r="B337" s="59"/>
      <c r="C337" s="59"/>
      <c r="D337" s="59"/>
      <c r="E337" s="59"/>
      <c r="F337" s="18">
        <f t="shared" si="64"/>
      </c>
      <c r="G337" s="153">
        <f t="shared" si="65"/>
      </c>
      <c r="H337" s="153"/>
      <c r="I337" s="133">
        <f t="shared" si="70"/>
      </c>
      <c r="J337" s="62">
        <f t="shared" si="71"/>
      </c>
      <c r="K337" s="62">
        <f t="shared" si="60"/>
      </c>
      <c r="L337" s="133">
        <f t="shared" si="72"/>
      </c>
      <c r="M337" s="62">
        <f t="shared" si="66"/>
      </c>
      <c r="N337" s="61">
        <f t="shared" si="74"/>
      </c>
      <c r="O337" s="144">
        <f t="shared" si="67"/>
      </c>
      <c r="P337" s="144"/>
      <c r="Q337" s="144"/>
      <c r="R337" s="66"/>
      <c r="S337" s="66"/>
      <c r="T337" s="66"/>
      <c r="U337" s="66"/>
      <c r="V337" s="66"/>
      <c r="W337" s="66"/>
      <c r="X337" s="66"/>
      <c r="Y337" s="66"/>
      <c r="Z337" s="66"/>
      <c r="AA337" s="17">
        <f t="shared" si="68"/>
      </c>
      <c r="AB337" s="1">
        <f t="shared" si="69"/>
      </c>
      <c r="AC337" s="14" t="e">
        <f t="shared" si="73"/>
        <v>#VALUE!</v>
      </c>
      <c r="AE337" s="10">
        <f t="shared" si="61"/>
        <v>55046</v>
      </c>
      <c r="AF337" s="1"/>
      <c r="AG337" s="1"/>
      <c r="AH337" s="11"/>
      <c r="AI337" s="11"/>
      <c r="AK337" s="16">
        <f t="shared" si="62"/>
        <v>0</v>
      </c>
      <c r="AO337" s="5">
        <f t="shared" si="63"/>
      </c>
      <c r="AS337" s="5"/>
      <c r="AU337" s="1"/>
    </row>
    <row r="338" spans="2:47" ht="15" customHeight="1">
      <c r="B338" s="52"/>
      <c r="C338" s="52"/>
      <c r="D338" s="33"/>
      <c r="E338" s="33"/>
      <c r="F338" s="18">
        <f t="shared" si="64"/>
      </c>
      <c r="G338" s="153">
        <f t="shared" si="65"/>
      </c>
      <c r="H338" s="153"/>
      <c r="I338" s="133">
        <f t="shared" si="70"/>
      </c>
      <c r="J338" s="62">
        <f t="shared" si="71"/>
      </c>
      <c r="K338" s="62">
        <f t="shared" si="60"/>
      </c>
      <c r="L338" s="133">
        <f t="shared" si="72"/>
      </c>
      <c r="M338" s="62">
        <f t="shared" si="66"/>
      </c>
      <c r="N338" s="61">
        <f t="shared" si="74"/>
      </c>
      <c r="O338" s="144">
        <f t="shared" si="67"/>
      </c>
      <c r="P338" s="144"/>
      <c r="Q338" s="144"/>
      <c r="R338" s="66"/>
      <c r="S338" s="66"/>
      <c r="T338" s="66"/>
      <c r="U338" s="66"/>
      <c r="V338" s="66"/>
      <c r="W338" s="66"/>
      <c r="X338" s="66"/>
      <c r="Y338" s="66"/>
      <c r="Z338" s="66"/>
      <c r="AA338" s="17">
        <f t="shared" si="68"/>
      </c>
      <c r="AB338" s="1">
        <f t="shared" si="69"/>
      </c>
      <c r="AC338" s="14" t="e">
        <f t="shared" si="73"/>
        <v>#VALUE!</v>
      </c>
      <c r="AE338" s="10">
        <f t="shared" si="61"/>
        <v>55076</v>
      </c>
      <c r="AF338" s="1"/>
      <c r="AG338" s="1"/>
      <c r="AH338" s="11"/>
      <c r="AI338" s="11"/>
      <c r="AK338" s="16">
        <f t="shared" si="62"/>
        <v>0</v>
      </c>
      <c r="AO338" s="5">
        <f t="shared" si="63"/>
      </c>
      <c r="AS338" s="5"/>
      <c r="AU338" s="1"/>
    </row>
    <row r="339" spans="2:47" ht="15" customHeight="1">
      <c r="B339" s="59"/>
      <c r="C339" s="59"/>
      <c r="D339" s="59"/>
      <c r="E339" s="59"/>
      <c r="F339" s="18">
        <f t="shared" si="64"/>
      </c>
      <c r="G339" s="153">
        <f t="shared" si="65"/>
      </c>
      <c r="H339" s="153"/>
      <c r="I339" s="133">
        <f t="shared" si="70"/>
      </c>
      <c r="J339" s="62">
        <f t="shared" si="71"/>
      </c>
      <c r="K339" s="62">
        <f t="shared" si="60"/>
      </c>
      <c r="L339" s="133">
        <f t="shared" si="72"/>
      </c>
      <c r="M339" s="62">
        <f t="shared" si="66"/>
      </c>
      <c r="N339" s="61">
        <f t="shared" si="74"/>
      </c>
      <c r="O339" s="144">
        <f t="shared" si="67"/>
      </c>
      <c r="P339" s="144"/>
      <c r="Q339" s="144"/>
      <c r="R339" s="66"/>
      <c r="S339" s="66"/>
      <c r="T339" s="66"/>
      <c r="U339" s="66"/>
      <c r="V339" s="66"/>
      <c r="W339" s="66"/>
      <c r="X339" s="66"/>
      <c r="Y339" s="66"/>
      <c r="Z339" s="66"/>
      <c r="AA339" s="17">
        <f t="shared" si="68"/>
      </c>
      <c r="AB339" s="1">
        <f t="shared" si="69"/>
      </c>
      <c r="AC339" s="14" t="e">
        <f t="shared" si="73"/>
        <v>#VALUE!</v>
      </c>
      <c r="AE339" s="10">
        <f t="shared" si="61"/>
        <v>55107</v>
      </c>
      <c r="AF339" s="1"/>
      <c r="AG339" s="1"/>
      <c r="AH339" s="11"/>
      <c r="AI339" s="11"/>
      <c r="AK339" s="16">
        <f t="shared" si="62"/>
        <v>0</v>
      </c>
      <c r="AO339" s="5">
        <f t="shared" si="63"/>
      </c>
      <c r="AS339" s="5"/>
      <c r="AU339" s="1"/>
    </row>
    <row r="340" spans="2:47" ht="15" customHeight="1">
      <c r="B340" s="52"/>
      <c r="C340" s="52"/>
      <c r="D340" s="33"/>
      <c r="E340" s="33"/>
      <c r="F340" s="18">
        <f t="shared" si="64"/>
      </c>
      <c r="G340" s="153">
        <f t="shared" si="65"/>
      </c>
      <c r="H340" s="153"/>
      <c r="I340" s="133">
        <f t="shared" si="70"/>
      </c>
      <c r="J340" s="62">
        <f t="shared" si="71"/>
      </c>
      <c r="K340" s="62">
        <f t="shared" si="60"/>
      </c>
      <c r="L340" s="133">
        <f t="shared" si="72"/>
      </c>
      <c r="M340" s="62">
        <f t="shared" si="66"/>
      </c>
      <c r="N340" s="61">
        <f t="shared" si="74"/>
      </c>
      <c r="O340" s="144">
        <f t="shared" si="67"/>
      </c>
      <c r="P340" s="144"/>
      <c r="Q340" s="144"/>
      <c r="R340" s="66"/>
      <c r="S340" s="66"/>
      <c r="T340" s="66"/>
      <c r="U340" s="66"/>
      <c r="V340" s="66"/>
      <c r="W340" s="66"/>
      <c r="X340" s="66"/>
      <c r="Y340" s="66"/>
      <c r="Z340" s="66"/>
      <c r="AA340" s="17">
        <f t="shared" si="68"/>
      </c>
      <c r="AB340" s="1">
        <f t="shared" si="69"/>
      </c>
      <c r="AC340" s="14" t="e">
        <f t="shared" si="73"/>
        <v>#VALUE!</v>
      </c>
      <c r="AE340" s="10">
        <f t="shared" si="61"/>
        <v>55137</v>
      </c>
      <c r="AF340" s="1"/>
      <c r="AG340" s="1"/>
      <c r="AH340" s="11"/>
      <c r="AI340" s="11"/>
      <c r="AK340" s="16">
        <f t="shared" si="62"/>
        <v>0</v>
      </c>
      <c r="AO340" s="5">
        <f t="shared" si="63"/>
      </c>
      <c r="AS340" s="5"/>
      <c r="AU340" s="1"/>
    </row>
    <row r="341" spans="2:47" ht="15" customHeight="1">
      <c r="B341" s="59"/>
      <c r="C341" s="59"/>
      <c r="D341" s="59"/>
      <c r="E341" s="59"/>
      <c r="F341" s="18">
        <f t="shared" si="64"/>
      </c>
      <c r="G341" s="153">
        <f t="shared" si="65"/>
      </c>
      <c r="H341" s="153"/>
      <c r="I341" s="133">
        <f t="shared" si="70"/>
      </c>
      <c r="J341" s="62">
        <f t="shared" si="71"/>
      </c>
      <c r="K341" s="62">
        <f aca="true" t="shared" si="75" ref="K341:K404">IF(J341="","",I341+J341)</f>
      </c>
      <c r="L341" s="133">
        <f t="shared" si="72"/>
      </c>
      <c r="M341" s="62">
        <f t="shared" si="66"/>
      </c>
      <c r="N341" s="61">
        <f t="shared" si="74"/>
      </c>
      <c r="O341" s="144">
        <f t="shared" si="67"/>
      </c>
      <c r="P341" s="144"/>
      <c r="Q341" s="144"/>
      <c r="R341" s="66"/>
      <c r="S341" s="66"/>
      <c r="T341" s="66"/>
      <c r="U341" s="66"/>
      <c r="V341" s="66"/>
      <c r="W341" s="66"/>
      <c r="X341" s="66"/>
      <c r="Y341" s="66"/>
      <c r="Z341" s="66"/>
      <c r="AA341" s="17">
        <f t="shared" si="68"/>
      </c>
      <c r="AB341" s="1">
        <f t="shared" si="69"/>
      </c>
      <c r="AC341" s="14" t="e">
        <f t="shared" si="73"/>
        <v>#VALUE!</v>
      </c>
      <c r="AE341" s="10">
        <f aca="true" t="shared" si="76" ref="AE341:AE404">IF(AND(OR(MONTH(AE340)=3,MONTH(AE340)=5,MONTH(AE340)=8,MONTH(AE340)=10),DAY(AE340)=31),DATE(YEAR(AE340),MONTH(AE340)+1,DAY(30)),IF(AND(MONTH(AE340)=1,OR(YEAR(AE340)=2012,YEAR(AE340)=2016,YEAR(AE340)=2020,YEAR(AE340)=2024,YEAR(AE340)=2028,YEAR(AE340)=2032),OR(DAY(AE340)=30,DAY(AE340)=31)),DATE(YEAR(AE340),MONTH(AE340)+1,DAY(29)),IF(AND(OR(YEAR(AE340)=2012,YEAR(AE340)=2016,YEAR(AE340)=2020,YEAR(AE340)=2024,YEAR(AE340)=2028,YEAR(AE340)=2032),MONTH(AE340)=1,DAY(AE340)=29),DATE(YEAR(AE340),MONTH(AE340)+1,DAY(29)),IF(AND(MONTH(AE340)=1,DAY(AE340)=29),DATE(YEAR(AE340),MONTH(AE340),DAY(AE340)+30),IF(AND(MONTH(AE340)=1,DAY(AE340)=30),DATE(YEAR(AE340),MONTH(AE340),DAY(AE340)+29),IF(AND(MONTH(AE340)=1,DAY($AE$20)&gt;28),DATE(YEAR(AE340),MONTH(AE340)+1,DAY(28)),DATE(YEAR(AE340),MONTH(AE340)+1,DAY($AE$20))))))))</f>
        <v>55168</v>
      </c>
      <c r="AF341" s="1"/>
      <c r="AG341" s="1"/>
      <c r="AH341" s="11"/>
      <c r="AI341" s="11"/>
      <c r="AK341" s="16">
        <f aca="true" t="shared" si="77" ref="AK341:AK404">IF(AA341="",0,N341)</f>
        <v>0</v>
      </c>
      <c r="AO341" s="5">
        <f aca="true" t="shared" si="78" ref="AO341:AO380">F341</f>
      </c>
      <c r="AS341" s="5"/>
      <c r="AU341" s="1"/>
    </row>
    <row r="342" spans="2:47" ht="15" customHeight="1">
      <c r="B342" s="52"/>
      <c r="C342" s="52"/>
      <c r="D342" s="33"/>
      <c r="E342" s="33"/>
      <c r="F342" s="18">
        <f aca="true" t="shared" si="79" ref="F342:F405">IF(AA342="","",IF($L$11="","",IF($L$11=0,"",IF(OR($L$6="",$L$10="",$L$9=""),"",F341+1))))</f>
      </c>
      <c r="G342" s="153">
        <f aca="true" t="shared" si="80" ref="G342:G405">IF($L$11="","",IF($L$6="","",IF(AA342=1,(I342+J342),IF(AA342="","",G341))))</f>
      </c>
      <c r="H342" s="153"/>
      <c r="I342" s="133">
        <f t="shared" si="70"/>
      </c>
      <c r="J342" s="62">
        <f t="shared" si="71"/>
      </c>
      <c r="K342" s="62">
        <f t="shared" si="75"/>
      </c>
      <c r="L342" s="133">
        <f t="shared" si="72"/>
      </c>
      <c r="M342" s="62">
        <f aca="true" t="shared" si="81" ref="M342:M405">IF($M$21="","",IF(OR(O341=0,O341=""),"",IF((($AS$20*$L$3)-TRUNC($AS$20*$L$3,2))&gt;=0.005,ROUNDUP($AS$20*$L$3,2),ROUNDDOWN($AS$20*$L$3,2))))</f>
      </c>
      <c r="N342" s="61">
        <f t="shared" si="74"/>
      </c>
      <c r="O342" s="144">
        <f aca="true" t="shared" si="82" ref="O342:O405">IF($L$11="","",IF($L$11=0,"",IF(OR($L$6="",$L$10="",$L$9=""),"",IF(AA342=1,0,IF(AA342="","",IF(AA342=1,"",(O341-J342)))))))</f>
      </c>
      <c r="P342" s="144"/>
      <c r="Q342" s="144"/>
      <c r="R342" s="66"/>
      <c r="S342" s="66"/>
      <c r="T342" s="66"/>
      <c r="U342" s="66"/>
      <c r="V342" s="66"/>
      <c r="W342" s="66"/>
      <c r="X342" s="66"/>
      <c r="Y342" s="66"/>
      <c r="Z342" s="66"/>
      <c r="AA342" s="17">
        <f aca="true" t="shared" si="83" ref="AA342:AA405">IF(O341=0,"",IF(O341&lt;J341,1,IF(O341=0,"",IF(AA341=0,"",IF(AA341=1,"",IF(AA341="","",AA341-1))))))</f>
      </c>
      <c r="AB342" s="1">
        <f aca="true" t="shared" si="84" ref="AB342:AB405">IF(AA342=1,1,"")</f>
      </c>
      <c r="AC342" s="14" t="e">
        <f t="shared" si="73"/>
        <v>#VALUE!</v>
      </c>
      <c r="AE342" s="10">
        <f t="shared" si="76"/>
        <v>55199</v>
      </c>
      <c r="AF342" s="1"/>
      <c r="AG342" s="1"/>
      <c r="AH342" s="11"/>
      <c r="AI342" s="11"/>
      <c r="AK342" s="16">
        <f t="shared" si="77"/>
        <v>0</v>
      </c>
      <c r="AO342" s="5">
        <f t="shared" si="78"/>
      </c>
      <c r="AS342" s="5"/>
      <c r="AU342" s="1"/>
    </row>
    <row r="343" spans="2:47" ht="15" customHeight="1">
      <c r="B343" s="59"/>
      <c r="C343" s="59"/>
      <c r="D343" s="59"/>
      <c r="E343" s="59"/>
      <c r="F343" s="18">
        <f t="shared" si="79"/>
      </c>
      <c r="G343" s="153">
        <f t="shared" si="80"/>
      </c>
      <c r="H343" s="153"/>
      <c r="I343" s="133">
        <f aca="true" t="shared" si="85" ref="I343:I406">IF(AA343="","",IF($L$11="","",IF($L$11=0,"",IF(OR($L$6="",$L$10="",$L$9=""),"",TRUNC(($AF$10*O342),2)))))</f>
      </c>
      <c r="J343" s="62">
        <f aca="true" t="shared" si="86" ref="J343:J406">IF($L$11="","",IF($L$11=0,"",IF(OR($L$6="",$L$10="",$L$9=""),"",IF(AA343=1,O342,IF(AA343="","",IF($L$8="TABELA PRICE",(G343-I343),J342))))))</f>
      </c>
      <c r="K343" s="62">
        <f t="shared" si="75"/>
      </c>
      <c r="L343" s="133">
        <f aca="true" t="shared" si="87" ref="L343:L406">IF($M$21="","",IF(OR(O342=0,O342=""),"",IF((($AS$19*O342)-TRUNC($AS$19*O342,2))&gt;=0.005,ROUNDUP($AS$19*O342,2),ROUNDDOWN($AS$19*O342,2))))</f>
      </c>
      <c r="M343" s="62">
        <f t="shared" si="81"/>
      </c>
      <c r="N343" s="61">
        <f t="shared" si="74"/>
      </c>
      <c r="O343" s="144">
        <f t="shared" si="82"/>
      </c>
      <c r="P343" s="144"/>
      <c r="Q343" s="144"/>
      <c r="R343" s="66"/>
      <c r="S343" s="66"/>
      <c r="T343" s="66"/>
      <c r="U343" s="66"/>
      <c r="V343" s="66"/>
      <c r="W343" s="66"/>
      <c r="X343" s="66"/>
      <c r="Y343" s="66"/>
      <c r="Z343" s="66"/>
      <c r="AA343" s="17">
        <f t="shared" si="83"/>
      </c>
      <c r="AB343" s="1">
        <f t="shared" si="84"/>
      </c>
      <c r="AC343" s="14" t="e">
        <f aca="true" t="shared" si="88" ref="AC343:AC406">IF(AA342=0,"",AC342)</f>
        <v>#VALUE!</v>
      </c>
      <c r="AE343" s="10">
        <f t="shared" si="76"/>
        <v>55227</v>
      </c>
      <c r="AF343" s="1"/>
      <c r="AG343" s="1"/>
      <c r="AH343" s="11"/>
      <c r="AI343" s="11"/>
      <c r="AK343" s="16">
        <f t="shared" si="77"/>
        <v>0</v>
      </c>
      <c r="AO343" s="5">
        <f t="shared" si="78"/>
      </c>
      <c r="AS343" s="5"/>
      <c r="AU343" s="1"/>
    </row>
    <row r="344" spans="2:47" ht="15" customHeight="1">
      <c r="B344" s="52"/>
      <c r="C344" s="52"/>
      <c r="D344" s="33"/>
      <c r="E344" s="33"/>
      <c r="F344" s="18">
        <f t="shared" si="79"/>
      </c>
      <c r="G344" s="153">
        <f t="shared" si="80"/>
      </c>
      <c r="H344" s="153"/>
      <c r="I344" s="133">
        <f t="shared" si="85"/>
      </c>
      <c r="J344" s="62">
        <f t="shared" si="86"/>
      </c>
      <c r="K344" s="62">
        <f t="shared" si="75"/>
      </c>
      <c r="L344" s="133">
        <f t="shared" si="87"/>
      </c>
      <c r="M344" s="62">
        <f t="shared" si="81"/>
      </c>
      <c r="N344" s="61">
        <f aca="true" t="shared" si="89" ref="N344:N407">IF($L$11="","",IF($L$11=0,"",IF(OR($L$6="",$L$10="",$L$9=""),"",IF($L$11=0,"",IF(AA343="","",IF(AA343=1,"",IF(AA343=1,(K344+L344+M344+P344),(K344+L344+M344))))))))</f>
      </c>
      <c r="O344" s="144">
        <f t="shared" si="82"/>
      </c>
      <c r="P344" s="144"/>
      <c r="Q344" s="144"/>
      <c r="R344" s="66"/>
      <c r="S344" s="66"/>
      <c r="T344" s="66"/>
      <c r="U344" s="66"/>
      <c r="V344" s="66"/>
      <c r="W344" s="66"/>
      <c r="X344" s="66"/>
      <c r="Y344" s="66"/>
      <c r="Z344" s="66"/>
      <c r="AA344" s="17">
        <f t="shared" si="83"/>
      </c>
      <c r="AB344" s="1">
        <f t="shared" si="84"/>
      </c>
      <c r="AC344" s="14" t="e">
        <f t="shared" si="88"/>
        <v>#VALUE!</v>
      </c>
      <c r="AE344" s="10">
        <f t="shared" si="76"/>
        <v>55258</v>
      </c>
      <c r="AF344" s="1"/>
      <c r="AG344" s="1"/>
      <c r="AH344" s="11"/>
      <c r="AI344" s="11"/>
      <c r="AK344" s="16">
        <f t="shared" si="77"/>
        <v>0</v>
      </c>
      <c r="AO344" s="5">
        <f t="shared" si="78"/>
      </c>
      <c r="AS344" s="5"/>
      <c r="AU344" s="1"/>
    </row>
    <row r="345" spans="2:47" ht="15" customHeight="1">
      <c r="B345" s="59"/>
      <c r="C345" s="59"/>
      <c r="D345" s="59"/>
      <c r="E345" s="59"/>
      <c r="F345" s="18">
        <f t="shared" si="79"/>
      </c>
      <c r="G345" s="153">
        <f t="shared" si="80"/>
      </c>
      <c r="H345" s="153"/>
      <c r="I345" s="133">
        <f t="shared" si="85"/>
      </c>
      <c r="J345" s="62">
        <f t="shared" si="86"/>
      </c>
      <c r="K345" s="62">
        <f t="shared" si="75"/>
      </c>
      <c r="L345" s="133">
        <f t="shared" si="87"/>
      </c>
      <c r="M345" s="62">
        <f t="shared" si="81"/>
      </c>
      <c r="N345" s="61">
        <f t="shared" si="89"/>
      </c>
      <c r="O345" s="144">
        <f t="shared" si="82"/>
      </c>
      <c r="P345" s="144"/>
      <c r="Q345" s="144"/>
      <c r="R345" s="66"/>
      <c r="S345" s="66"/>
      <c r="T345" s="66"/>
      <c r="U345" s="66"/>
      <c r="V345" s="66"/>
      <c r="W345" s="66"/>
      <c r="X345" s="66"/>
      <c r="Y345" s="66"/>
      <c r="Z345" s="66"/>
      <c r="AA345" s="17">
        <f t="shared" si="83"/>
      </c>
      <c r="AB345" s="1">
        <f t="shared" si="84"/>
      </c>
      <c r="AC345" s="14" t="e">
        <f t="shared" si="88"/>
        <v>#VALUE!</v>
      </c>
      <c r="AE345" s="10">
        <f t="shared" si="76"/>
        <v>55288</v>
      </c>
      <c r="AF345" s="1"/>
      <c r="AG345" s="1"/>
      <c r="AH345" s="11"/>
      <c r="AI345" s="11"/>
      <c r="AK345" s="16">
        <f t="shared" si="77"/>
        <v>0</v>
      </c>
      <c r="AO345" s="5">
        <f t="shared" si="78"/>
      </c>
      <c r="AS345" s="5"/>
      <c r="AU345" s="1"/>
    </row>
    <row r="346" spans="2:47" ht="15" customHeight="1">
      <c r="B346" s="52"/>
      <c r="C346" s="52"/>
      <c r="D346" s="33"/>
      <c r="E346" s="33"/>
      <c r="F346" s="18">
        <f t="shared" si="79"/>
      </c>
      <c r="G346" s="153">
        <f t="shared" si="80"/>
      </c>
      <c r="H346" s="153"/>
      <c r="I346" s="133">
        <f t="shared" si="85"/>
      </c>
      <c r="J346" s="62">
        <f t="shared" si="86"/>
      </c>
      <c r="K346" s="62">
        <f t="shared" si="75"/>
      </c>
      <c r="L346" s="133">
        <f t="shared" si="87"/>
      </c>
      <c r="M346" s="62">
        <f t="shared" si="81"/>
      </c>
      <c r="N346" s="61">
        <f t="shared" si="89"/>
      </c>
      <c r="O346" s="144">
        <f t="shared" si="82"/>
      </c>
      <c r="P346" s="144"/>
      <c r="Q346" s="144"/>
      <c r="R346" s="66"/>
      <c r="S346" s="66"/>
      <c r="T346" s="66"/>
      <c r="U346" s="66"/>
      <c r="V346" s="66"/>
      <c r="W346" s="66"/>
      <c r="X346" s="66"/>
      <c r="Y346" s="66"/>
      <c r="Z346" s="66"/>
      <c r="AA346" s="17">
        <f t="shared" si="83"/>
      </c>
      <c r="AB346" s="1">
        <f t="shared" si="84"/>
      </c>
      <c r="AC346" s="14" t="e">
        <f t="shared" si="88"/>
        <v>#VALUE!</v>
      </c>
      <c r="AE346" s="10">
        <f t="shared" si="76"/>
        <v>55319</v>
      </c>
      <c r="AF346" s="1"/>
      <c r="AG346" s="1"/>
      <c r="AH346" s="11"/>
      <c r="AI346" s="11"/>
      <c r="AK346" s="16">
        <f t="shared" si="77"/>
        <v>0</v>
      </c>
      <c r="AO346" s="5">
        <f t="shared" si="78"/>
      </c>
      <c r="AS346" s="5"/>
      <c r="AU346" s="1"/>
    </row>
    <row r="347" spans="2:47" ht="15" customHeight="1">
      <c r="B347" s="59"/>
      <c r="C347" s="59"/>
      <c r="D347" s="59"/>
      <c r="E347" s="59"/>
      <c r="F347" s="18">
        <f t="shared" si="79"/>
      </c>
      <c r="G347" s="153">
        <f t="shared" si="80"/>
      </c>
      <c r="H347" s="153"/>
      <c r="I347" s="133">
        <f t="shared" si="85"/>
      </c>
      <c r="J347" s="62">
        <f t="shared" si="86"/>
      </c>
      <c r="K347" s="62">
        <f t="shared" si="75"/>
      </c>
      <c r="L347" s="133">
        <f t="shared" si="87"/>
      </c>
      <c r="M347" s="62">
        <f t="shared" si="81"/>
      </c>
      <c r="N347" s="61">
        <f t="shared" si="89"/>
      </c>
      <c r="O347" s="144">
        <f t="shared" si="82"/>
      </c>
      <c r="P347" s="144"/>
      <c r="Q347" s="144"/>
      <c r="R347" s="66"/>
      <c r="S347" s="66"/>
      <c r="T347" s="66"/>
      <c r="U347" s="66"/>
      <c r="V347" s="66"/>
      <c r="W347" s="66"/>
      <c r="X347" s="66"/>
      <c r="Y347" s="66"/>
      <c r="Z347" s="66"/>
      <c r="AA347" s="17">
        <f t="shared" si="83"/>
      </c>
      <c r="AB347" s="1">
        <f t="shared" si="84"/>
      </c>
      <c r="AC347" s="14" t="e">
        <f t="shared" si="88"/>
        <v>#VALUE!</v>
      </c>
      <c r="AE347" s="10">
        <f t="shared" si="76"/>
        <v>55349</v>
      </c>
      <c r="AF347" s="1"/>
      <c r="AG347" s="1"/>
      <c r="AH347" s="11"/>
      <c r="AI347" s="11"/>
      <c r="AK347" s="16">
        <f t="shared" si="77"/>
        <v>0</v>
      </c>
      <c r="AO347" s="5">
        <f t="shared" si="78"/>
      </c>
      <c r="AS347" s="5"/>
      <c r="AU347" s="1"/>
    </row>
    <row r="348" spans="2:47" ht="15" customHeight="1">
      <c r="B348" s="52"/>
      <c r="C348" s="52"/>
      <c r="D348" s="33"/>
      <c r="E348" s="33"/>
      <c r="F348" s="18">
        <f t="shared" si="79"/>
      </c>
      <c r="G348" s="153">
        <f t="shared" si="80"/>
      </c>
      <c r="H348" s="153"/>
      <c r="I348" s="133">
        <f t="shared" si="85"/>
      </c>
      <c r="J348" s="62">
        <f t="shared" si="86"/>
      </c>
      <c r="K348" s="62">
        <f t="shared" si="75"/>
      </c>
      <c r="L348" s="133">
        <f t="shared" si="87"/>
      </c>
      <c r="M348" s="62">
        <f t="shared" si="81"/>
      </c>
      <c r="N348" s="61">
        <f t="shared" si="89"/>
      </c>
      <c r="O348" s="144">
        <f t="shared" si="82"/>
      </c>
      <c r="P348" s="144"/>
      <c r="Q348" s="144"/>
      <c r="R348" s="66"/>
      <c r="S348" s="66"/>
      <c r="T348" s="66"/>
      <c r="U348" s="66"/>
      <c r="V348" s="66"/>
      <c r="W348" s="66"/>
      <c r="X348" s="66"/>
      <c r="Y348" s="66"/>
      <c r="Z348" s="66"/>
      <c r="AA348" s="17">
        <f t="shared" si="83"/>
      </c>
      <c r="AB348" s="1">
        <f t="shared" si="84"/>
      </c>
      <c r="AC348" s="14" t="e">
        <f t="shared" si="88"/>
        <v>#VALUE!</v>
      </c>
      <c r="AE348" s="10">
        <f t="shared" si="76"/>
        <v>55380</v>
      </c>
      <c r="AF348" s="1"/>
      <c r="AG348" s="1"/>
      <c r="AH348" s="11"/>
      <c r="AI348" s="11"/>
      <c r="AK348" s="16">
        <f t="shared" si="77"/>
        <v>0</v>
      </c>
      <c r="AO348" s="5">
        <f t="shared" si="78"/>
      </c>
      <c r="AS348" s="5"/>
      <c r="AU348" s="1"/>
    </row>
    <row r="349" spans="2:47" ht="15" customHeight="1">
      <c r="B349" s="59"/>
      <c r="C349" s="59"/>
      <c r="D349" s="59"/>
      <c r="E349" s="59"/>
      <c r="F349" s="18">
        <f t="shared" si="79"/>
      </c>
      <c r="G349" s="153">
        <f t="shared" si="80"/>
      </c>
      <c r="H349" s="153"/>
      <c r="I349" s="133">
        <f t="shared" si="85"/>
      </c>
      <c r="J349" s="62">
        <f t="shared" si="86"/>
      </c>
      <c r="K349" s="62">
        <f t="shared" si="75"/>
      </c>
      <c r="L349" s="133">
        <f t="shared" si="87"/>
      </c>
      <c r="M349" s="62">
        <f t="shared" si="81"/>
      </c>
      <c r="N349" s="61">
        <f t="shared" si="89"/>
      </c>
      <c r="O349" s="144">
        <f t="shared" si="82"/>
      </c>
      <c r="P349" s="144"/>
      <c r="Q349" s="144"/>
      <c r="R349" s="66"/>
      <c r="S349" s="66"/>
      <c r="T349" s="66"/>
      <c r="U349" s="66"/>
      <c r="V349" s="66"/>
      <c r="W349" s="66"/>
      <c r="X349" s="66"/>
      <c r="Y349" s="66"/>
      <c r="Z349" s="66"/>
      <c r="AA349" s="17">
        <f t="shared" si="83"/>
      </c>
      <c r="AB349" s="1">
        <f t="shared" si="84"/>
      </c>
      <c r="AC349" s="14" t="e">
        <f t="shared" si="88"/>
        <v>#VALUE!</v>
      </c>
      <c r="AE349" s="10">
        <f t="shared" si="76"/>
        <v>55411</v>
      </c>
      <c r="AF349" s="1"/>
      <c r="AG349" s="1"/>
      <c r="AH349" s="11"/>
      <c r="AI349" s="11"/>
      <c r="AK349" s="16">
        <f t="shared" si="77"/>
        <v>0</v>
      </c>
      <c r="AO349" s="5">
        <f t="shared" si="78"/>
      </c>
      <c r="AS349" s="5"/>
      <c r="AU349" s="1"/>
    </row>
    <row r="350" spans="2:47" ht="15" customHeight="1">
      <c r="B350" s="52"/>
      <c r="C350" s="52"/>
      <c r="D350" s="33"/>
      <c r="E350" s="33"/>
      <c r="F350" s="18">
        <f t="shared" si="79"/>
      </c>
      <c r="G350" s="153">
        <f t="shared" si="80"/>
      </c>
      <c r="H350" s="153"/>
      <c r="I350" s="133">
        <f t="shared" si="85"/>
      </c>
      <c r="J350" s="62">
        <f t="shared" si="86"/>
      </c>
      <c r="K350" s="62">
        <f t="shared" si="75"/>
      </c>
      <c r="L350" s="133">
        <f t="shared" si="87"/>
      </c>
      <c r="M350" s="62">
        <f t="shared" si="81"/>
      </c>
      <c r="N350" s="61">
        <f t="shared" si="89"/>
      </c>
      <c r="O350" s="144">
        <f t="shared" si="82"/>
      </c>
      <c r="P350" s="144"/>
      <c r="Q350" s="144"/>
      <c r="R350" s="66"/>
      <c r="S350" s="66"/>
      <c r="T350" s="66"/>
      <c r="U350" s="66"/>
      <c r="V350" s="66"/>
      <c r="W350" s="66"/>
      <c r="X350" s="66"/>
      <c r="Y350" s="66"/>
      <c r="Z350" s="66"/>
      <c r="AA350" s="17">
        <f t="shared" si="83"/>
      </c>
      <c r="AB350" s="1">
        <f t="shared" si="84"/>
      </c>
      <c r="AC350" s="14" t="e">
        <f t="shared" si="88"/>
        <v>#VALUE!</v>
      </c>
      <c r="AE350" s="10">
        <f t="shared" si="76"/>
        <v>55441</v>
      </c>
      <c r="AF350" s="1"/>
      <c r="AG350" s="1"/>
      <c r="AH350" s="11"/>
      <c r="AI350" s="11"/>
      <c r="AK350" s="16">
        <f t="shared" si="77"/>
        <v>0</v>
      </c>
      <c r="AO350" s="5">
        <f t="shared" si="78"/>
      </c>
      <c r="AS350" s="5"/>
      <c r="AU350" s="1"/>
    </row>
    <row r="351" spans="2:47" ht="15" customHeight="1">
      <c r="B351" s="59"/>
      <c r="C351" s="59"/>
      <c r="D351" s="59"/>
      <c r="E351" s="59"/>
      <c r="F351" s="18">
        <f t="shared" si="79"/>
      </c>
      <c r="G351" s="153">
        <f t="shared" si="80"/>
      </c>
      <c r="H351" s="153"/>
      <c r="I351" s="133">
        <f t="shared" si="85"/>
      </c>
      <c r="J351" s="62">
        <f t="shared" si="86"/>
      </c>
      <c r="K351" s="62">
        <f t="shared" si="75"/>
      </c>
      <c r="L351" s="133">
        <f t="shared" si="87"/>
      </c>
      <c r="M351" s="62">
        <f t="shared" si="81"/>
      </c>
      <c r="N351" s="61">
        <f t="shared" si="89"/>
      </c>
      <c r="O351" s="144">
        <f t="shared" si="82"/>
      </c>
      <c r="P351" s="144"/>
      <c r="Q351" s="144"/>
      <c r="R351" s="66"/>
      <c r="S351" s="66"/>
      <c r="T351" s="66"/>
      <c r="U351" s="66"/>
      <c r="V351" s="66"/>
      <c r="W351" s="66"/>
      <c r="X351" s="66"/>
      <c r="Y351" s="66"/>
      <c r="Z351" s="66"/>
      <c r="AA351" s="17">
        <f t="shared" si="83"/>
      </c>
      <c r="AB351" s="1">
        <f t="shared" si="84"/>
      </c>
      <c r="AC351" s="14" t="e">
        <f t="shared" si="88"/>
        <v>#VALUE!</v>
      </c>
      <c r="AE351" s="10">
        <f t="shared" si="76"/>
        <v>55472</v>
      </c>
      <c r="AF351" s="1"/>
      <c r="AG351" s="1"/>
      <c r="AH351" s="11"/>
      <c r="AI351" s="11"/>
      <c r="AK351" s="16">
        <f t="shared" si="77"/>
        <v>0</v>
      </c>
      <c r="AO351" s="5">
        <f t="shared" si="78"/>
      </c>
      <c r="AS351" s="5"/>
      <c r="AU351" s="1"/>
    </row>
    <row r="352" spans="2:47" ht="15" customHeight="1">
      <c r="B352" s="52"/>
      <c r="C352" s="52"/>
      <c r="D352" s="33"/>
      <c r="E352" s="33"/>
      <c r="F352" s="18">
        <f t="shared" si="79"/>
      </c>
      <c r="G352" s="153">
        <f t="shared" si="80"/>
      </c>
      <c r="H352" s="153"/>
      <c r="I352" s="133">
        <f t="shared" si="85"/>
      </c>
      <c r="J352" s="62">
        <f t="shared" si="86"/>
      </c>
      <c r="K352" s="62">
        <f t="shared" si="75"/>
      </c>
      <c r="L352" s="133">
        <f t="shared" si="87"/>
      </c>
      <c r="M352" s="62">
        <f t="shared" si="81"/>
      </c>
      <c r="N352" s="61">
        <f t="shared" si="89"/>
      </c>
      <c r="O352" s="144">
        <f t="shared" si="82"/>
      </c>
      <c r="P352" s="144"/>
      <c r="Q352" s="144"/>
      <c r="R352" s="66"/>
      <c r="S352" s="66"/>
      <c r="T352" s="66"/>
      <c r="U352" s="66"/>
      <c r="V352" s="66"/>
      <c r="W352" s="66"/>
      <c r="X352" s="66"/>
      <c r="Y352" s="66"/>
      <c r="Z352" s="66"/>
      <c r="AA352" s="17">
        <f t="shared" si="83"/>
      </c>
      <c r="AB352" s="1">
        <f t="shared" si="84"/>
      </c>
      <c r="AC352" s="14" t="e">
        <f t="shared" si="88"/>
        <v>#VALUE!</v>
      </c>
      <c r="AE352" s="10">
        <f t="shared" si="76"/>
        <v>55502</v>
      </c>
      <c r="AF352" s="1"/>
      <c r="AG352" s="1"/>
      <c r="AH352" s="11"/>
      <c r="AI352" s="11"/>
      <c r="AK352" s="16">
        <f t="shared" si="77"/>
        <v>0</v>
      </c>
      <c r="AO352" s="5">
        <f t="shared" si="78"/>
      </c>
      <c r="AS352" s="5"/>
      <c r="AU352" s="1"/>
    </row>
    <row r="353" spans="2:47" ht="15" customHeight="1">
      <c r="B353" s="59"/>
      <c r="C353" s="59"/>
      <c r="D353" s="59"/>
      <c r="E353" s="59"/>
      <c r="F353" s="18">
        <f t="shared" si="79"/>
      </c>
      <c r="G353" s="153">
        <f t="shared" si="80"/>
      </c>
      <c r="H353" s="153"/>
      <c r="I353" s="133">
        <f t="shared" si="85"/>
      </c>
      <c r="J353" s="62">
        <f t="shared" si="86"/>
      </c>
      <c r="K353" s="62">
        <f t="shared" si="75"/>
      </c>
      <c r="L353" s="133">
        <f t="shared" si="87"/>
      </c>
      <c r="M353" s="62">
        <f t="shared" si="81"/>
      </c>
      <c r="N353" s="61">
        <f t="shared" si="89"/>
      </c>
      <c r="O353" s="144">
        <f t="shared" si="82"/>
      </c>
      <c r="P353" s="144"/>
      <c r="Q353" s="144"/>
      <c r="R353" s="66"/>
      <c r="S353" s="66"/>
      <c r="T353" s="66"/>
      <c r="U353" s="66"/>
      <c r="V353" s="66"/>
      <c r="W353" s="66"/>
      <c r="X353" s="66"/>
      <c r="Y353" s="66"/>
      <c r="Z353" s="66"/>
      <c r="AA353" s="17">
        <f t="shared" si="83"/>
      </c>
      <c r="AB353" s="1">
        <f t="shared" si="84"/>
      </c>
      <c r="AC353" s="14" t="e">
        <f t="shared" si="88"/>
        <v>#VALUE!</v>
      </c>
      <c r="AE353" s="10">
        <f t="shared" si="76"/>
        <v>55533</v>
      </c>
      <c r="AF353" s="1"/>
      <c r="AG353" s="1"/>
      <c r="AH353" s="11"/>
      <c r="AI353" s="11"/>
      <c r="AK353" s="16">
        <f t="shared" si="77"/>
        <v>0</v>
      </c>
      <c r="AO353" s="5">
        <f t="shared" si="78"/>
      </c>
      <c r="AS353" s="5"/>
      <c r="AU353" s="1"/>
    </row>
    <row r="354" spans="2:47" ht="15" customHeight="1">
      <c r="B354" s="52"/>
      <c r="C354" s="52"/>
      <c r="D354" s="33"/>
      <c r="E354" s="33"/>
      <c r="F354" s="18">
        <f t="shared" si="79"/>
      </c>
      <c r="G354" s="153">
        <f t="shared" si="80"/>
      </c>
      <c r="H354" s="153"/>
      <c r="I354" s="133">
        <f t="shared" si="85"/>
      </c>
      <c r="J354" s="62">
        <f t="shared" si="86"/>
      </c>
      <c r="K354" s="62">
        <f t="shared" si="75"/>
      </c>
      <c r="L354" s="133">
        <f t="shared" si="87"/>
      </c>
      <c r="M354" s="62">
        <f t="shared" si="81"/>
      </c>
      <c r="N354" s="61">
        <f t="shared" si="89"/>
      </c>
      <c r="O354" s="144">
        <f t="shared" si="82"/>
      </c>
      <c r="P354" s="144"/>
      <c r="Q354" s="144"/>
      <c r="R354" s="66"/>
      <c r="S354" s="66"/>
      <c r="T354" s="66"/>
      <c r="U354" s="66"/>
      <c r="V354" s="66"/>
      <c r="W354" s="66"/>
      <c r="X354" s="66"/>
      <c r="Y354" s="66"/>
      <c r="Z354" s="66"/>
      <c r="AA354" s="17">
        <f t="shared" si="83"/>
      </c>
      <c r="AB354" s="1">
        <f t="shared" si="84"/>
      </c>
      <c r="AC354" s="14" t="e">
        <f t="shared" si="88"/>
        <v>#VALUE!</v>
      </c>
      <c r="AE354" s="10">
        <f t="shared" si="76"/>
        <v>55564</v>
      </c>
      <c r="AF354" s="1"/>
      <c r="AG354" s="1"/>
      <c r="AH354" s="11"/>
      <c r="AI354" s="11"/>
      <c r="AK354" s="16">
        <f t="shared" si="77"/>
        <v>0</v>
      </c>
      <c r="AO354" s="5">
        <f t="shared" si="78"/>
      </c>
      <c r="AS354" s="5"/>
      <c r="AU354" s="1"/>
    </row>
    <row r="355" spans="2:47" ht="15" customHeight="1">
      <c r="B355" s="59"/>
      <c r="C355" s="59"/>
      <c r="D355" s="59"/>
      <c r="E355" s="59"/>
      <c r="F355" s="18">
        <f t="shared" si="79"/>
      </c>
      <c r="G355" s="153">
        <f t="shared" si="80"/>
      </c>
      <c r="H355" s="153"/>
      <c r="I355" s="133">
        <f t="shared" si="85"/>
      </c>
      <c r="J355" s="62">
        <f t="shared" si="86"/>
      </c>
      <c r="K355" s="62">
        <f t="shared" si="75"/>
      </c>
      <c r="L355" s="133">
        <f t="shared" si="87"/>
      </c>
      <c r="M355" s="62">
        <f t="shared" si="81"/>
      </c>
      <c r="N355" s="61">
        <f t="shared" si="89"/>
      </c>
      <c r="O355" s="144">
        <f t="shared" si="82"/>
      </c>
      <c r="P355" s="144"/>
      <c r="Q355" s="144"/>
      <c r="R355" s="66"/>
      <c r="S355" s="66"/>
      <c r="T355" s="66"/>
      <c r="U355" s="66"/>
      <c r="V355" s="66"/>
      <c r="W355" s="66"/>
      <c r="X355" s="66"/>
      <c r="Y355" s="66"/>
      <c r="Z355" s="66"/>
      <c r="AA355" s="17">
        <f t="shared" si="83"/>
      </c>
      <c r="AB355" s="1">
        <f t="shared" si="84"/>
      </c>
      <c r="AC355" s="14" t="e">
        <f t="shared" si="88"/>
        <v>#VALUE!</v>
      </c>
      <c r="AE355" s="10">
        <f t="shared" si="76"/>
        <v>55593</v>
      </c>
      <c r="AF355" s="1"/>
      <c r="AG355" s="1"/>
      <c r="AH355" s="11"/>
      <c r="AI355" s="11"/>
      <c r="AK355" s="16">
        <f t="shared" si="77"/>
        <v>0</v>
      </c>
      <c r="AO355" s="5">
        <f t="shared" si="78"/>
      </c>
      <c r="AS355" s="5"/>
      <c r="AU355" s="1"/>
    </row>
    <row r="356" spans="2:47" ht="15" customHeight="1">
      <c r="B356" s="52"/>
      <c r="C356" s="52"/>
      <c r="D356" s="33"/>
      <c r="E356" s="33"/>
      <c r="F356" s="18">
        <f t="shared" si="79"/>
      </c>
      <c r="G356" s="153">
        <f t="shared" si="80"/>
      </c>
      <c r="H356" s="153"/>
      <c r="I356" s="133">
        <f t="shared" si="85"/>
      </c>
      <c r="J356" s="62">
        <f t="shared" si="86"/>
      </c>
      <c r="K356" s="62">
        <f t="shared" si="75"/>
      </c>
      <c r="L356" s="133">
        <f t="shared" si="87"/>
      </c>
      <c r="M356" s="62">
        <f t="shared" si="81"/>
      </c>
      <c r="N356" s="61">
        <f t="shared" si="89"/>
      </c>
      <c r="O356" s="144">
        <f t="shared" si="82"/>
      </c>
      <c r="P356" s="144"/>
      <c r="Q356" s="144"/>
      <c r="R356" s="66"/>
      <c r="S356" s="66"/>
      <c r="T356" s="66"/>
      <c r="U356" s="66"/>
      <c r="V356" s="66"/>
      <c r="W356" s="66"/>
      <c r="X356" s="66"/>
      <c r="Y356" s="66"/>
      <c r="Z356" s="66"/>
      <c r="AA356" s="17">
        <f t="shared" si="83"/>
      </c>
      <c r="AB356" s="1">
        <f t="shared" si="84"/>
      </c>
      <c r="AC356" s="14" t="e">
        <f t="shared" si="88"/>
        <v>#VALUE!</v>
      </c>
      <c r="AE356" s="10">
        <f t="shared" si="76"/>
        <v>55624</v>
      </c>
      <c r="AF356" s="1"/>
      <c r="AG356" s="1"/>
      <c r="AH356" s="11"/>
      <c r="AI356" s="11"/>
      <c r="AK356" s="16">
        <f t="shared" si="77"/>
        <v>0</v>
      </c>
      <c r="AO356" s="5">
        <f t="shared" si="78"/>
      </c>
      <c r="AS356" s="5"/>
      <c r="AU356" s="1"/>
    </row>
    <row r="357" spans="2:47" ht="15" customHeight="1">
      <c r="B357" s="59"/>
      <c r="C357" s="59"/>
      <c r="D357" s="59"/>
      <c r="E357" s="59"/>
      <c r="F357" s="18">
        <f t="shared" si="79"/>
      </c>
      <c r="G357" s="153">
        <f t="shared" si="80"/>
      </c>
      <c r="H357" s="153"/>
      <c r="I357" s="133">
        <f t="shared" si="85"/>
      </c>
      <c r="J357" s="62">
        <f t="shared" si="86"/>
      </c>
      <c r="K357" s="62">
        <f t="shared" si="75"/>
      </c>
      <c r="L357" s="133">
        <f t="shared" si="87"/>
      </c>
      <c r="M357" s="62">
        <f t="shared" si="81"/>
      </c>
      <c r="N357" s="61">
        <f t="shared" si="89"/>
      </c>
      <c r="O357" s="144">
        <f t="shared" si="82"/>
      </c>
      <c r="P357" s="144"/>
      <c r="Q357" s="144"/>
      <c r="R357" s="66"/>
      <c r="S357" s="66"/>
      <c r="T357" s="66"/>
      <c r="U357" s="66"/>
      <c r="V357" s="66"/>
      <c r="W357" s="66"/>
      <c r="X357" s="66"/>
      <c r="Y357" s="66"/>
      <c r="Z357" s="66"/>
      <c r="AA357" s="17">
        <f t="shared" si="83"/>
      </c>
      <c r="AB357" s="1">
        <f t="shared" si="84"/>
      </c>
      <c r="AC357" s="14" t="e">
        <f t="shared" si="88"/>
        <v>#VALUE!</v>
      </c>
      <c r="AE357" s="10">
        <f t="shared" si="76"/>
        <v>55654</v>
      </c>
      <c r="AF357" s="1"/>
      <c r="AG357" s="1"/>
      <c r="AH357" s="11"/>
      <c r="AI357" s="11"/>
      <c r="AK357" s="16">
        <f t="shared" si="77"/>
        <v>0</v>
      </c>
      <c r="AO357" s="5">
        <f t="shared" si="78"/>
      </c>
      <c r="AS357" s="5"/>
      <c r="AU357" s="1"/>
    </row>
    <row r="358" spans="2:47" ht="15" customHeight="1">
      <c r="B358" s="52"/>
      <c r="C358" s="52"/>
      <c r="D358" s="33"/>
      <c r="E358" s="33"/>
      <c r="F358" s="18">
        <f t="shared" si="79"/>
      </c>
      <c r="G358" s="153">
        <f t="shared" si="80"/>
      </c>
      <c r="H358" s="153"/>
      <c r="I358" s="133">
        <f t="shared" si="85"/>
      </c>
      <c r="J358" s="62">
        <f t="shared" si="86"/>
      </c>
      <c r="K358" s="62">
        <f t="shared" si="75"/>
      </c>
      <c r="L358" s="133">
        <f t="shared" si="87"/>
      </c>
      <c r="M358" s="62">
        <f t="shared" si="81"/>
      </c>
      <c r="N358" s="61">
        <f t="shared" si="89"/>
      </c>
      <c r="O358" s="144">
        <f t="shared" si="82"/>
      </c>
      <c r="P358" s="144"/>
      <c r="Q358" s="144"/>
      <c r="R358" s="66"/>
      <c r="S358" s="66"/>
      <c r="T358" s="66"/>
      <c r="U358" s="66"/>
      <c r="V358" s="66"/>
      <c r="W358" s="66"/>
      <c r="X358" s="66"/>
      <c r="Y358" s="66"/>
      <c r="Z358" s="66"/>
      <c r="AA358" s="17">
        <f t="shared" si="83"/>
      </c>
      <c r="AB358" s="1">
        <f t="shared" si="84"/>
      </c>
      <c r="AC358" s="14" t="e">
        <f t="shared" si="88"/>
        <v>#VALUE!</v>
      </c>
      <c r="AE358" s="10">
        <f t="shared" si="76"/>
        <v>55685</v>
      </c>
      <c r="AF358" s="1"/>
      <c r="AG358" s="1"/>
      <c r="AH358" s="11"/>
      <c r="AI358" s="11"/>
      <c r="AK358" s="16">
        <f t="shared" si="77"/>
        <v>0</v>
      </c>
      <c r="AO358" s="5">
        <f t="shared" si="78"/>
      </c>
      <c r="AS358" s="5"/>
      <c r="AU358" s="1"/>
    </row>
    <row r="359" spans="2:47" ht="15" customHeight="1">
      <c r="B359" s="59"/>
      <c r="C359" s="59"/>
      <c r="D359" s="59"/>
      <c r="E359" s="59"/>
      <c r="F359" s="18">
        <f t="shared" si="79"/>
      </c>
      <c r="G359" s="153">
        <f t="shared" si="80"/>
      </c>
      <c r="H359" s="153"/>
      <c r="I359" s="133">
        <f t="shared" si="85"/>
      </c>
      <c r="J359" s="62">
        <f t="shared" si="86"/>
      </c>
      <c r="K359" s="62">
        <f t="shared" si="75"/>
      </c>
      <c r="L359" s="133">
        <f t="shared" si="87"/>
      </c>
      <c r="M359" s="62">
        <f t="shared" si="81"/>
      </c>
      <c r="N359" s="61">
        <f t="shared" si="89"/>
      </c>
      <c r="O359" s="144">
        <f t="shared" si="82"/>
      </c>
      <c r="P359" s="144"/>
      <c r="Q359" s="144"/>
      <c r="R359" s="66"/>
      <c r="S359" s="66"/>
      <c r="T359" s="66"/>
      <c r="U359" s="66"/>
      <c r="V359" s="66"/>
      <c r="W359" s="66"/>
      <c r="X359" s="66"/>
      <c r="Y359" s="66"/>
      <c r="Z359" s="66"/>
      <c r="AA359" s="17">
        <f t="shared" si="83"/>
      </c>
      <c r="AB359" s="1">
        <f t="shared" si="84"/>
      </c>
      <c r="AC359" s="14" t="e">
        <f t="shared" si="88"/>
        <v>#VALUE!</v>
      </c>
      <c r="AE359" s="10">
        <f t="shared" si="76"/>
        <v>55715</v>
      </c>
      <c r="AF359" s="1"/>
      <c r="AG359" s="1"/>
      <c r="AH359" s="11"/>
      <c r="AI359" s="11"/>
      <c r="AK359" s="16">
        <f t="shared" si="77"/>
        <v>0</v>
      </c>
      <c r="AO359" s="5">
        <f t="shared" si="78"/>
      </c>
      <c r="AS359" s="5"/>
      <c r="AU359" s="1"/>
    </row>
    <row r="360" spans="2:47" ht="15" customHeight="1">
      <c r="B360" s="52"/>
      <c r="C360" s="52"/>
      <c r="D360" s="33"/>
      <c r="E360" s="33"/>
      <c r="F360" s="18">
        <f t="shared" si="79"/>
      </c>
      <c r="G360" s="153">
        <f t="shared" si="80"/>
      </c>
      <c r="H360" s="153"/>
      <c r="I360" s="133">
        <f t="shared" si="85"/>
      </c>
      <c r="J360" s="62">
        <f t="shared" si="86"/>
      </c>
      <c r="K360" s="62">
        <f t="shared" si="75"/>
      </c>
      <c r="L360" s="133">
        <f t="shared" si="87"/>
      </c>
      <c r="M360" s="62">
        <f t="shared" si="81"/>
      </c>
      <c r="N360" s="61">
        <f t="shared" si="89"/>
      </c>
      <c r="O360" s="144">
        <f t="shared" si="82"/>
      </c>
      <c r="P360" s="144"/>
      <c r="Q360" s="144"/>
      <c r="R360" s="66"/>
      <c r="S360" s="66"/>
      <c r="T360" s="66"/>
      <c r="U360" s="66"/>
      <c r="V360" s="66"/>
      <c r="W360" s="66"/>
      <c r="X360" s="66"/>
      <c r="Y360" s="66"/>
      <c r="Z360" s="66"/>
      <c r="AA360" s="17">
        <f t="shared" si="83"/>
      </c>
      <c r="AB360" s="1">
        <f t="shared" si="84"/>
      </c>
      <c r="AC360" s="14" t="e">
        <f t="shared" si="88"/>
        <v>#VALUE!</v>
      </c>
      <c r="AE360" s="10">
        <f t="shared" si="76"/>
        <v>55746</v>
      </c>
      <c r="AF360" s="1"/>
      <c r="AG360" s="1"/>
      <c r="AH360" s="11"/>
      <c r="AI360" s="11"/>
      <c r="AK360" s="16">
        <f t="shared" si="77"/>
        <v>0</v>
      </c>
      <c r="AO360" s="5">
        <f t="shared" si="78"/>
      </c>
      <c r="AS360" s="5"/>
      <c r="AU360" s="1"/>
    </row>
    <row r="361" spans="2:47" ht="15" customHeight="1">
      <c r="B361" s="59"/>
      <c r="C361" s="59"/>
      <c r="D361" s="59"/>
      <c r="E361" s="59"/>
      <c r="F361" s="18">
        <f t="shared" si="79"/>
      </c>
      <c r="G361" s="153">
        <f t="shared" si="80"/>
      </c>
      <c r="H361" s="153"/>
      <c r="I361" s="133">
        <f t="shared" si="85"/>
      </c>
      <c r="J361" s="62">
        <f t="shared" si="86"/>
      </c>
      <c r="K361" s="62">
        <f t="shared" si="75"/>
      </c>
      <c r="L361" s="133">
        <f t="shared" si="87"/>
      </c>
      <c r="M361" s="62">
        <f t="shared" si="81"/>
      </c>
      <c r="N361" s="61">
        <f t="shared" si="89"/>
      </c>
      <c r="O361" s="144">
        <f t="shared" si="82"/>
      </c>
      <c r="P361" s="144"/>
      <c r="Q361" s="144"/>
      <c r="R361" s="66"/>
      <c r="S361" s="66"/>
      <c r="T361" s="66"/>
      <c r="U361" s="66"/>
      <c r="V361" s="66"/>
      <c r="W361" s="66"/>
      <c r="X361" s="66"/>
      <c r="Y361" s="66"/>
      <c r="Z361" s="66"/>
      <c r="AA361" s="17">
        <f t="shared" si="83"/>
      </c>
      <c r="AB361" s="1">
        <f t="shared" si="84"/>
      </c>
      <c r="AC361" s="14" t="e">
        <f t="shared" si="88"/>
        <v>#VALUE!</v>
      </c>
      <c r="AE361" s="10">
        <f t="shared" si="76"/>
        <v>55777</v>
      </c>
      <c r="AF361" s="1"/>
      <c r="AG361" s="1"/>
      <c r="AH361" s="11"/>
      <c r="AI361" s="11"/>
      <c r="AK361" s="16">
        <f t="shared" si="77"/>
        <v>0</v>
      </c>
      <c r="AO361" s="5">
        <f t="shared" si="78"/>
      </c>
      <c r="AS361" s="5"/>
      <c r="AU361" s="1"/>
    </row>
    <row r="362" spans="2:47" ht="15" customHeight="1">
      <c r="B362" s="52"/>
      <c r="C362" s="52"/>
      <c r="D362" s="33"/>
      <c r="E362" s="33"/>
      <c r="F362" s="18">
        <f t="shared" si="79"/>
      </c>
      <c r="G362" s="153">
        <f t="shared" si="80"/>
      </c>
      <c r="H362" s="153"/>
      <c r="I362" s="133">
        <f t="shared" si="85"/>
      </c>
      <c r="J362" s="62">
        <f t="shared" si="86"/>
      </c>
      <c r="K362" s="62">
        <f t="shared" si="75"/>
      </c>
      <c r="L362" s="133">
        <f t="shared" si="87"/>
      </c>
      <c r="M362" s="62">
        <f t="shared" si="81"/>
      </c>
      <c r="N362" s="61">
        <f t="shared" si="89"/>
      </c>
      <c r="O362" s="144">
        <f t="shared" si="82"/>
      </c>
      <c r="P362" s="144"/>
      <c r="Q362" s="144"/>
      <c r="R362" s="66"/>
      <c r="S362" s="66"/>
      <c r="T362" s="66"/>
      <c r="U362" s="66"/>
      <c r="V362" s="66"/>
      <c r="W362" s="66"/>
      <c r="X362" s="66"/>
      <c r="Y362" s="66"/>
      <c r="Z362" s="66"/>
      <c r="AA362" s="17">
        <f t="shared" si="83"/>
      </c>
      <c r="AB362" s="1">
        <f t="shared" si="84"/>
      </c>
      <c r="AC362" s="14" t="e">
        <f t="shared" si="88"/>
        <v>#VALUE!</v>
      </c>
      <c r="AE362" s="10">
        <f t="shared" si="76"/>
        <v>55807</v>
      </c>
      <c r="AF362" s="1"/>
      <c r="AG362" s="1"/>
      <c r="AH362" s="11"/>
      <c r="AI362" s="11"/>
      <c r="AK362" s="16">
        <f t="shared" si="77"/>
        <v>0</v>
      </c>
      <c r="AO362" s="5">
        <f t="shared" si="78"/>
      </c>
      <c r="AS362" s="5"/>
      <c r="AU362" s="1"/>
    </row>
    <row r="363" spans="2:47" ht="15" customHeight="1">
      <c r="B363" s="59"/>
      <c r="C363" s="59"/>
      <c r="D363" s="59"/>
      <c r="E363" s="59"/>
      <c r="F363" s="18">
        <f t="shared" si="79"/>
      </c>
      <c r="G363" s="153">
        <f t="shared" si="80"/>
      </c>
      <c r="H363" s="153"/>
      <c r="I363" s="133">
        <f t="shared" si="85"/>
      </c>
      <c r="J363" s="62">
        <f t="shared" si="86"/>
      </c>
      <c r="K363" s="62">
        <f t="shared" si="75"/>
      </c>
      <c r="L363" s="133">
        <f t="shared" si="87"/>
      </c>
      <c r="M363" s="62">
        <f t="shared" si="81"/>
      </c>
      <c r="N363" s="61">
        <f t="shared" si="89"/>
      </c>
      <c r="O363" s="144">
        <f t="shared" si="82"/>
      </c>
      <c r="P363" s="144"/>
      <c r="Q363" s="144"/>
      <c r="R363" s="66"/>
      <c r="S363" s="66"/>
      <c r="T363" s="66"/>
      <c r="U363" s="66"/>
      <c r="V363" s="66"/>
      <c r="W363" s="66"/>
      <c r="X363" s="66"/>
      <c r="Y363" s="66"/>
      <c r="Z363" s="66"/>
      <c r="AA363" s="17">
        <f t="shared" si="83"/>
      </c>
      <c r="AB363" s="1">
        <f t="shared" si="84"/>
      </c>
      <c r="AC363" s="14" t="e">
        <f t="shared" si="88"/>
        <v>#VALUE!</v>
      </c>
      <c r="AE363" s="10">
        <f t="shared" si="76"/>
        <v>55838</v>
      </c>
      <c r="AF363" s="1"/>
      <c r="AG363" s="1"/>
      <c r="AH363" s="11"/>
      <c r="AI363" s="11"/>
      <c r="AK363" s="16">
        <f t="shared" si="77"/>
        <v>0</v>
      </c>
      <c r="AO363" s="5">
        <f t="shared" si="78"/>
      </c>
      <c r="AS363" s="5"/>
      <c r="AU363" s="1"/>
    </row>
    <row r="364" spans="2:47" ht="15" customHeight="1">
      <c r="B364" s="52"/>
      <c r="C364" s="52"/>
      <c r="D364" s="33"/>
      <c r="E364" s="33"/>
      <c r="F364" s="18">
        <f t="shared" si="79"/>
      </c>
      <c r="G364" s="153">
        <f t="shared" si="80"/>
      </c>
      <c r="H364" s="153"/>
      <c r="I364" s="133">
        <f t="shared" si="85"/>
      </c>
      <c r="J364" s="62">
        <f t="shared" si="86"/>
      </c>
      <c r="K364" s="62">
        <f t="shared" si="75"/>
      </c>
      <c r="L364" s="133">
        <f t="shared" si="87"/>
      </c>
      <c r="M364" s="62">
        <f t="shared" si="81"/>
      </c>
      <c r="N364" s="61">
        <f t="shared" si="89"/>
      </c>
      <c r="O364" s="144">
        <f t="shared" si="82"/>
      </c>
      <c r="P364" s="144"/>
      <c r="Q364" s="144"/>
      <c r="R364" s="66"/>
      <c r="S364" s="66"/>
      <c r="T364" s="66"/>
      <c r="U364" s="66"/>
      <c r="V364" s="66"/>
      <c r="W364" s="66"/>
      <c r="X364" s="66"/>
      <c r="Y364" s="66"/>
      <c r="Z364" s="66"/>
      <c r="AA364" s="17">
        <f t="shared" si="83"/>
      </c>
      <c r="AB364" s="1">
        <f t="shared" si="84"/>
      </c>
      <c r="AC364" s="14" t="e">
        <f t="shared" si="88"/>
        <v>#VALUE!</v>
      </c>
      <c r="AE364" s="10">
        <f t="shared" si="76"/>
        <v>55868</v>
      </c>
      <c r="AF364" s="1"/>
      <c r="AG364" s="1"/>
      <c r="AH364" s="11"/>
      <c r="AI364" s="11"/>
      <c r="AK364" s="16">
        <f t="shared" si="77"/>
        <v>0</v>
      </c>
      <c r="AO364" s="5">
        <f t="shared" si="78"/>
      </c>
      <c r="AS364" s="5"/>
      <c r="AU364" s="1"/>
    </row>
    <row r="365" spans="2:47" ht="15" customHeight="1">
      <c r="B365" s="59"/>
      <c r="C365" s="59"/>
      <c r="D365" s="59"/>
      <c r="E365" s="59"/>
      <c r="F365" s="18">
        <f t="shared" si="79"/>
      </c>
      <c r="G365" s="153">
        <f t="shared" si="80"/>
      </c>
      <c r="H365" s="153"/>
      <c r="I365" s="133">
        <f t="shared" si="85"/>
      </c>
      <c r="J365" s="62">
        <f t="shared" si="86"/>
      </c>
      <c r="K365" s="62">
        <f t="shared" si="75"/>
      </c>
      <c r="L365" s="133">
        <f t="shared" si="87"/>
      </c>
      <c r="M365" s="62">
        <f t="shared" si="81"/>
      </c>
      <c r="N365" s="61">
        <f t="shared" si="89"/>
      </c>
      <c r="O365" s="144">
        <f t="shared" si="82"/>
      </c>
      <c r="P365" s="144"/>
      <c r="Q365" s="144"/>
      <c r="R365" s="66"/>
      <c r="S365" s="66"/>
      <c r="T365" s="66"/>
      <c r="U365" s="66"/>
      <c r="V365" s="66"/>
      <c r="W365" s="66"/>
      <c r="X365" s="66"/>
      <c r="Y365" s="66"/>
      <c r="Z365" s="66"/>
      <c r="AA365" s="17">
        <f t="shared" si="83"/>
      </c>
      <c r="AB365" s="1">
        <f t="shared" si="84"/>
      </c>
      <c r="AC365" s="14" t="e">
        <f t="shared" si="88"/>
        <v>#VALUE!</v>
      </c>
      <c r="AE365" s="10">
        <f t="shared" si="76"/>
        <v>55899</v>
      </c>
      <c r="AF365" s="1"/>
      <c r="AG365" s="1"/>
      <c r="AH365" s="11"/>
      <c r="AI365" s="11"/>
      <c r="AK365" s="16">
        <f t="shared" si="77"/>
        <v>0</v>
      </c>
      <c r="AO365" s="5">
        <f t="shared" si="78"/>
      </c>
      <c r="AS365" s="5"/>
      <c r="AU365" s="1"/>
    </row>
    <row r="366" spans="2:47" ht="15" customHeight="1">
      <c r="B366" s="52"/>
      <c r="C366" s="52"/>
      <c r="D366" s="33"/>
      <c r="E366" s="33"/>
      <c r="F366" s="18">
        <f t="shared" si="79"/>
      </c>
      <c r="G366" s="153">
        <f t="shared" si="80"/>
      </c>
      <c r="H366" s="153"/>
      <c r="I366" s="133">
        <f t="shared" si="85"/>
      </c>
      <c r="J366" s="62">
        <f t="shared" si="86"/>
      </c>
      <c r="K366" s="62">
        <f t="shared" si="75"/>
      </c>
      <c r="L366" s="133">
        <f t="shared" si="87"/>
      </c>
      <c r="M366" s="62">
        <f t="shared" si="81"/>
      </c>
      <c r="N366" s="61">
        <f t="shared" si="89"/>
      </c>
      <c r="O366" s="144">
        <f t="shared" si="82"/>
      </c>
      <c r="P366" s="144"/>
      <c r="Q366" s="144"/>
      <c r="R366" s="66"/>
      <c r="S366" s="66"/>
      <c r="T366" s="66"/>
      <c r="U366" s="66"/>
      <c r="V366" s="66"/>
      <c r="W366" s="66"/>
      <c r="X366" s="66"/>
      <c r="Y366" s="66"/>
      <c r="Z366" s="66"/>
      <c r="AA366" s="17">
        <f t="shared" si="83"/>
      </c>
      <c r="AB366" s="1">
        <f t="shared" si="84"/>
      </c>
      <c r="AC366" s="14" t="e">
        <f t="shared" si="88"/>
        <v>#VALUE!</v>
      </c>
      <c r="AE366" s="10">
        <f t="shared" si="76"/>
        <v>55930</v>
      </c>
      <c r="AF366" s="1"/>
      <c r="AG366" s="1"/>
      <c r="AH366" s="11"/>
      <c r="AI366" s="11"/>
      <c r="AK366" s="16">
        <f t="shared" si="77"/>
        <v>0</v>
      </c>
      <c r="AO366" s="5">
        <f t="shared" si="78"/>
      </c>
      <c r="AS366" s="5"/>
      <c r="AU366" s="1"/>
    </row>
    <row r="367" spans="2:47" ht="15" customHeight="1">
      <c r="B367" s="59"/>
      <c r="C367" s="59"/>
      <c r="D367" s="59"/>
      <c r="E367" s="59"/>
      <c r="F367" s="18">
        <f t="shared" si="79"/>
      </c>
      <c r="G367" s="153">
        <f t="shared" si="80"/>
      </c>
      <c r="H367" s="153"/>
      <c r="I367" s="133">
        <f t="shared" si="85"/>
      </c>
      <c r="J367" s="62">
        <f t="shared" si="86"/>
      </c>
      <c r="K367" s="62">
        <f t="shared" si="75"/>
      </c>
      <c r="L367" s="133">
        <f t="shared" si="87"/>
      </c>
      <c r="M367" s="62">
        <f t="shared" si="81"/>
      </c>
      <c r="N367" s="61">
        <f t="shared" si="89"/>
      </c>
      <c r="O367" s="144">
        <f t="shared" si="82"/>
      </c>
      <c r="P367" s="144"/>
      <c r="Q367" s="144"/>
      <c r="R367" s="66"/>
      <c r="S367" s="66"/>
      <c r="T367" s="66"/>
      <c r="U367" s="66"/>
      <c r="V367" s="66"/>
      <c r="W367" s="66"/>
      <c r="X367" s="66"/>
      <c r="Y367" s="66"/>
      <c r="Z367" s="66"/>
      <c r="AA367" s="17">
        <f t="shared" si="83"/>
      </c>
      <c r="AB367" s="1">
        <f t="shared" si="84"/>
      </c>
      <c r="AC367" s="14" t="e">
        <f t="shared" si="88"/>
        <v>#VALUE!</v>
      </c>
      <c r="AE367" s="10">
        <f t="shared" si="76"/>
        <v>55958</v>
      </c>
      <c r="AF367" s="1"/>
      <c r="AG367" s="1"/>
      <c r="AH367" s="11"/>
      <c r="AI367" s="11"/>
      <c r="AK367" s="16">
        <f t="shared" si="77"/>
        <v>0</v>
      </c>
      <c r="AO367" s="5">
        <f t="shared" si="78"/>
      </c>
      <c r="AS367" s="5"/>
      <c r="AU367" s="1"/>
    </row>
    <row r="368" spans="2:47" ht="15" customHeight="1">
      <c r="B368" s="52"/>
      <c r="C368" s="52"/>
      <c r="D368" s="33"/>
      <c r="E368" s="33"/>
      <c r="F368" s="18">
        <f t="shared" si="79"/>
      </c>
      <c r="G368" s="153">
        <f t="shared" si="80"/>
      </c>
      <c r="H368" s="153"/>
      <c r="I368" s="133">
        <f t="shared" si="85"/>
      </c>
      <c r="J368" s="62">
        <f t="shared" si="86"/>
      </c>
      <c r="K368" s="62">
        <f t="shared" si="75"/>
      </c>
      <c r="L368" s="133">
        <f t="shared" si="87"/>
      </c>
      <c r="M368" s="62">
        <f t="shared" si="81"/>
      </c>
      <c r="N368" s="61">
        <f t="shared" si="89"/>
      </c>
      <c r="O368" s="144">
        <f t="shared" si="82"/>
      </c>
      <c r="P368" s="144"/>
      <c r="Q368" s="144"/>
      <c r="R368" s="66"/>
      <c r="S368" s="66"/>
      <c r="T368" s="66"/>
      <c r="U368" s="66"/>
      <c r="V368" s="66"/>
      <c r="W368" s="66"/>
      <c r="X368" s="66"/>
      <c r="Y368" s="66"/>
      <c r="Z368" s="66"/>
      <c r="AA368" s="17">
        <f t="shared" si="83"/>
      </c>
      <c r="AB368" s="1">
        <f t="shared" si="84"/>
      </c>
      <c r="AC368" s="14" t="e">
        <f t="shared" si="88"/>
        <v>#VALUE!</v>
      </c>
      <c r="AE368" s="10">
        <f t="shared" si="76"/>
        <v>55989</v>
      </c>
      <c r="AF368" s="1"/>
      <c r="AG368" s="1"/>
      <c r="AH368" s="11"/>
      <c r="AI368" s="11"/>
      <c r="AK368" s="16">
        <f t="shared" si="77"/>
        <v>0</v>
      </c>
      <c r="AO368" s="5">
        <f t="shared" si="78"/>
      </c>
      <c r="AS368" s="5"/>
      <c r="AU368" s="1"/>
    </row>
    <row r="369" spans="2:47" ht="15" customHeight="1">
      <c r="B369" s="59"/>
      <c r="C369" s="59"/>
      <c r="D369" s="59"/>
      <c r="E369" s="59"/>
      <c r="F369" s="18">
        <f t="shared" si="79"/>
      </c>
      <c r="G369" s="153">
        <f t="shared" si="80"/>
      </c>
      <c r="H369" s="153"/>
      <c r="I369" s="133">
        <f t="shared" si="85"/>
      </c>
      <c r="J369" s="62">
        <f t="shared" si="86"/>
      </c>
      <c r="K369" s="62">
        <f t="shared" si="75"/>
      </c>
      <c r="L369" s="133">
        <f t="shared" si="87"/>
      </c>
      <c r="M369" s="62">
        <f t="shared" si="81"/>
      </c>
      <c r="N369" s="61">
        <f t="shared" si="89"/>
      </c>
      <c r="O369" s="144">
        <f t="shared" si="82"/>
      </c>
      <c r="P369" s="144"/>
      <c r="Q369" s="144"/>
      <c r="R369" s="66"/>
      <c r="S369" s="66"/>
      <c r="T369" s="66"/>
      <c r="U369" s="66"/>
      <c r="V369" s="66"/>
      <c r="W369" s="66"/>
      <c r="X369" s="66"/>
      <c r="Y369" s="66"/>
      <c r="Z369" s="66"/>
      <c r="AA369" s="17">
        <f t="shared" si="83"/>
      </c>
      <c r="AB369" s="1">
        <f t="shared" si="84"/>
      </c>
      <c r="AC369" s="14" t="e">
        <f t="shared" si="88"/>
        <v>#VALUE!</v>
      </c>
      <c r="AE369" s="10">
        <f t="shared" si="76"/>
        <v>56019</v>
      </c>
      <c r="AF369" s="1"/>
      <c r="AG369" s="1"/>
      <c r="AH369" s="11"/>
      <c r="AI369" s="11"/>
      <c r="AK369" s="16">
        <f t="shared" si="77"/>
        <v>0</v>
      </c>
      <c r="AO369" s="5">
        <f t="shared" si="78"/>
      </c>
      <c r="AS369" s="5"/>
      <c r="AU369" s="1"/>
    </row>
    <row r="370" spans="2:47" ht="15" customHeight="1">
      <c r="B370" s="52"/>
      <c r="C370" s="52"/>
      <c r="D370" s="33"/>
      <c r="E370" s="33"/>
      <c r="F370" s="18">
        <f t="shared" si="79"/>
      </c>
      <c r="G370" s="153">
        <f t="shared" si="80"/>
      </c>
      <c r="H370" s="153"/>
      <c r="I370" s="133">
        <f t="shared" si="85"/>
      </c>
      <c r="J370" s="62">
        <f t="shared" si="86"/>
      </c>
      <c r="K370" s="62">
        <f t="shared" si="75"/>
      </c>
      <c r="L370" s="133">
        <f t="shared" si="87"/>
      </c>
      <c r="M370" s="62">
        <f t="shared" si="81"/>
      </c>
      <c r="N370" s="61">
        <f t="shared" si="89"/>
      </c>
      <c r="O370" s="144">
        <f t="shared" si="82"/>
      </c>
      <c r="P370" s="144"/>
      <c r="Q370" s="144"/>
      <c r="R370" s="66"/>
      <c r="S370" s="66"/>
      <c r="T370" s="66"/>
      <c r="U370" s="66"/>
      <c r="V370" s="66"/>
      <c r="W370" s="66"/>
      <c r="X370" s="66"/>
      <c r="Y370" s="66"/>
      <c r="Z370" s="66"/>
      <c r="AA370" s="17">
        <f t="shared" si="83"/>
      </c>
      <c r="AB370" s="1">
        <f t="shared" si="84"/>
      </c>
      <c r="AC370" s="14" t="e">
        <f t="shared" si="88"/>
        <v>#VALUE!</v>
      </c>
      <c r="AE370" s="10">
        <f t="shared" si="76"/>
        <v>56050</v>
      </c>
      <c r="AF370" s="1"/>
      <c r="AG370" s="1"/>
      <c r="AH370" s="11"/>
      <c r="AI370" s="11"/>
      <c r="AK370" s="16">
        <f t="shared" si="77"/>
        <v>0</v>
      </c>
      <c r="AO370" s="5">
        <f t="shared" si="78"/>
      </c>
      <c r="AS370" s="5"/>
      <c r="AU370" s="1"/>
    </row>
    <row r="371" spans="2:47" ht="15" customHeight="1">
      <c r="B371" s="59"/>
      <c r="C371" s="59"/>
      <c r="D371" s="59"/>
      <c r="E371" s="59"/>
      <c r="F371" s="18">
        <f t="shared" si="79"/>
      </c>
      <c r="G371" s="153">
        <f t="shared" si="80"/>
      </c>
      <c r="H371" s="153"/>
      <c r="I371" s="133">
        <f t="shared" si="85"/>
      </c>
      <c r="J371" s="62">
        <f t="shared" si="86"/>
      </c>
      <c r="K371" s="62">
        <f t="shared" si="75"/>
      </c>
      <c r="L371" s="133">
        <f t="shared" si="87"/>
      </c>
      <c r="M371" s="62">
        <f t="shared" si="81"/>
      </c>
      <c r="N371" s="61">
        <f t="shared" si="89"/>
      </c>
      <c r="O371" s="144">
        <f t="shared" si="82"/>
      </c>
      <c r="P371" s="144"/>
      <c r="Q371" s="144"/>
      <c r="R371" s="66"/>
      <c r="S371" s="66"/>
      <c r="T371" s="66"/>
      <c r="U371" s="66"/>
      <c r="V371" s="66"/>
      <c r="W371" s="66"/>
      <c r="X371" s="66"/>
      <c r="Y371" s="66"/>
      <c r="Z371" s="66"/>
      <c r="AA371" s="17">
        <f t="shared" si="83"/>
      </c>
      <c r="AB371" s="1">
        <f t="shared" si="84"/>
      </c>
      <c r="AC371" s="14" t="e">
        <f t="shared" si="88"/>
        <v>#VALUE!</v>
      </c>
      <c r="AE371" s="10">
        <f t="shared" si="76"/>
        <v>56080</v>
      </c>
      <c r="AF371" s="1"/>
      <c r="AG371" s="1"/>
      <c r="AH371" s="11"/>
      <c r="AI371" s="11"/>
      <c r="AK371" s="16">
        <f t="shared" si="77"/>
        <v>0</v>
      </c>
      <c r="AO371" s="5">
        <f t="shared" si="78"/>
      </c>
      <c r="AS371" s="5"/>
      <c r="AU371" s="1"/>
    </row>
    <row r="372" spans="2:47" ht="15" customHeight="1">
      <c r="B372" s="52"/>
      <c r="C372" s="52"/>
      <c r="D372" s="33"/>
      <c r="E372" s="33"/>
      <c r="F372" s="18">
        <f t="shared" si="79"/>
      </c>
      <c r="G372" s="153">
        <f t="shared" si="80"/>
      </c>
      <c r="H372" s="153"/>
      <c r="I372" s="133">
        <f t="shared" si="85"/>
      </c>
      <c r="J372" s="62">
        <f t="shared" si="86"/>
      </c>
      <c r="K372" s="62">
        <f t="shared" si="75"/>
      </c>
      <c r="L372" s="133">
        <f t="shared" si="87"/>
      </c>
      <c r="M372" s="62">
        <f t="shared" si="81"/>
      </c>
      <c r="N372" s="61">
        <f t="shared" si="89"/>
      </c>
      <c r="O372" s="144">
        <f t="shared" si="82"/>
      </c>
      <c r="P372" s="144"/>
      <c r="Q372" s="144"/>
      <c r="R372" s="66"/>
      <c r="S372" s="66"/>
      <c r="T372" s="66"/>
      <c r="U372" s="66"/>
      <c r="V372" s="66"/>
      <c r="W372" s="66"/>
      <c r="X372" s="66"/>
      <c r="Y372" s="66"/>
      <c r="Z372" s="66"/>
      <c r="AA372" s="17">
        <f t="shared" si="83"/>
      </c>
      <c r="AB372" s="1">
        <f t="shared" si="84"/>
      </c>
      <c r="AC372" s="14" t="e">
        <f t="shared" si="88"/>
        <v>#VALUE!</v>
      </c>
      <c r="AE372" s="10">
        <f t="shared" si="76"/>
        <v>56111</v>
      </c>
      <c r="AF372" s="1"/>
      <c r="AG372" s="1"/>
      <c r="AH372" s="11"/>
      <c r="AI372" s="11"/>
      <c r="AK372" s="16">
        <f t="shared" si="77"/>
        <v>0</v>
      </c>
      <c r="AO372" s="5">
        <f t="shared" si="78"/>
      </c>
      <c r="AS372" s="5"/>
      <c r="AU372" s="1"/>
    </row>
    <row r="373" spans="2:47" ht="15" customHeight="1">
      <c r="B373" s="59"/>
      <c r="C373" s="59"/>
      <c r="D373" s="59"/>
      <c r="E373" s="59"/>
      <c r="F373" s="18">
        <f t="shared" si="79"/>
      </c>
      <c r="G373" s="153">
        <f t="shared" si="80"/>
      </c>
      <c r="H373" s="153"/>
      <c r="I373" s="133">
        <f t="shared" si="85"/>
      </c>
      <c r="J373" s="62">
        <f t="shared" si="86"/>
      </c>
      <c r="K373" s="62">
        <f t="shared" si="75"/>
      </c>
      <c r="L373" s="133">
        <f t="shared" si="87"/>
      </c>
      <c r="M373" s="62">
        <f t="shared" si="81"/>
      </c>
      <c r="N373" s="61">
        <f t="shared" si="89"/>
      </c>
      <c r="O373" s="144">
        <f t="shared" si="82"/>
      </c>
      <c r="P373" s="144"/>
      <c r="Q373" s="144"/>
      <c r="R373" s="66"/>
      <c r="S373" s="66"/>
      <c r="T373" s="66"/>
      <c r="U373" s="66"/>
      <c r="V373" s="66"/>
      <c r="W373" s="66"/>
      <c r="X373" s="66"/>
      <c r="Y373" s="66"/>
      <c r="Z373" s="66"/>
      <c r="AA373" s="17">
        <f t="shared" si="83"/>
      </c>
      <c r="AB373" s="1">
        <f t="shared" si="84"/>
      </c>
      <c r="AC373" s="14" t="e">
        <f t="shared" si="88"/>
        <v>#VALUE!</v>
      </c>
      <c r="AE373" s="10">
        <f t="shared" si="76"/>
        <v>56142</v>
      </c>
      <c r="AF373" s="1"/>
      <c r="AG373" s="1"/>
      <c r="AH373" s="11"/>
      <c r="AI373" s="11"/>
      <c r="AK373" s="16">
        <f t="shared" si="77"/>
        <v>0</v>
      </c>
      <c r="AO373" s="5">
        <f t="shared" si="78"/>
      </c>
      <c r="AS373" s="5"/>
      <c r="AU373" s="1"/>
    </row>
    <row r="374" spans="2:47" ht="15" customHeight="1">
      <c r="B374" s="52"/>
      <c r="C374" s="52"/>
      <c r="D374" s="33"/>
      <c r="E374" s="33"/>
      <c r="F374" s="18">
        <f t="shared" si="79"/>
      </c>
      <c r="G374" s="153">
        <f t="shared" si="80"/>
      </c>
      <c r="H374" s="153"/>
      <c r="I374" s="133">
        <f t="shared" si="85"/>
      </c>
      <c r="J374" s="62">
        <f t="shared" si="86"/>
      </c>
      <c r="K374" s="62">
        <f t="shared" si="75"/>
      </c>
      <c r="L374" s="133">
        <f t="shared" si="87"/>
      </c>
      <c r="M374" s="62">
        <f t="shared" si="81"/>
      </c>
      <c r="N374" s="61">
        <f t="shared" si="89"/>
      </c>
      <c r="O374" s="144">
        <f t="shared" si="82"/>
      </c>
      <c r="P374" s="144"/>
      <c r="Q374" s="144"/>
      <c r="R374" s="66"/>
      <c r="S374" s="66"/>
      <c r="T374" s="66"/>
      <c r="U374" s="66"/>
      <c r="V374" s="66"/>
      <c r="W374" s="66"/>
      <c r="X374" s="66"/>
      <c r="Y374" s="66"/>
      <c r="Z374" s="66"/>
      <c r="AA374" s="17">
        <f t="shared" si="83"/>
      </c>
      <c r="AB374" s="1">
        <f t="shared" si="84"/>
      </c>
      <c r="AC374" s="14" t="e">
        <f t="shared" si="88"/>
        <v>#VALUE!</v>
      </c>
      <c r="AE374" s="10">
        <f t="shared" si="76"/>
        <v>56172</v>
      </c>
      <c r="AF374" s="1"/>
      <c r="AG374" s="1"/>
      <c r="AH374" s="11"/>
      <c r="AI374" s="11"/>
      <c r="AK374" s="16">
        <f t="shared" si="77"/>
        <v>0</v>
      </c>
      <c r="AO374" s="5">
        <f t="shared" si="78"/>
      </c>
      <c r="AS374" s="5"/>
      <c r="AU374" s="1"/>
    </row>
    <row r="375" spans="2:47" ht="15" customHeight="1">
      <c r="B375" s="59"/>
      <c r="C375" s="59"/>
      <c r="D375" s="59"/>
      <c r="E375" s="59"/>
      <c r="F375" s="18">
        <f t="shared" si="79"/>
      </c>
      <c r="G375" s="153">
        <f t="shared" si="80"/>
      </c>
      <c r="H375" s="153"/>
      <c r="I375" s="133">
        <f t="shared" si="85"/>
      </c>
      <c r="J375" s="62">
        <f t="shared" si="86"/>
      </c>
      <c r="K375" s="62">
        <f t="shared" si="75"/>
      </c>
      <c r="L375" s="133">
        <f t="shared" si="87"/>
      </c>
      <c r="M375" s="62">
        <f t="shared" si="81"/>
      </c>
      <c r="N375" s="61">
        <f t="shared" si="89"/>
      </c>
      <c r="O375" s="144">
        <f t="shared" si="82"/>
      </c>
      <c r="P375" s="144"/>
      <c r="Q375" s="144"/>
      <c r="R375" s="66"/>
      <c r="S375" s="66"/>
      <c r="T375" s="66"/>
      <c r="U375" s="66"/>
      <c r="V375" s="66"/>
      <c r="W375" s="66"/>
      <c r="X375" s="66"/>
      <c r="Y375" s="66"/>
      <c r="Z375" s="66"/>
      <c r="AA375" s="17">
        <f t="shared" si="83"/>
      </c>
      <c r="AB375" s="1">
        <f t="shared" si="84"/>
      </c>
      <c r="AC375" s="14" t="e">
        <f t="shared" si="88"/>
        <v>#VALUE!</v>
      </c>
      <c r="AE375" s="10">
        <f t="shared" si="76"/>
        <v>56203</v>
      </c>
      <c r="AF375" s="1"/>
      <c r="AG375" s="1"/>
      <c r="AH375" s="11"/>
      <c r="AI375" s="11"/>
      <c r="AK375" s="16">
        <f t="shared" si="77"/>
        <v>0</v>
      </c>
      <c r="AO375" s="5">
        <f t="shared" si="78"/>
      </c>
      <c r="AS375" s="5"/>
      <c r="AU375" s="1"/>
    </row>
    <row r="376" spans="2:47" ht="15" customHeight="1">
      <c r="B376" s="52"/>
      <c r="C376" s="52"/>
      <c r="D376" s="33"/>
      <c r="E376" s="33"/>
      <c r="F376" s="18">
        <f t="shared" si="79"/>
      </c>
      <c r="G376" s="153">
        <f t="shared" si="80"/>
      </c>
      <c r="H376" s="153"/>
      <c r="I376" s="133">
        <f t="shared" si="85"/>
      </c>
      <c r="J376" s="62">
        <f t="shared" si="86"/>
      </c>
      <c r="K376" s="62">
        <f t="shared" si="75"/>
      </c>
      <c r="L376" s="133">
        <f t="shared" si="87"/>
      </c>
      <c r="M376" s="62">
        <f t="shared" si="81"/>
      </c>
      <c r="N376" s="61">
        <f t="shared" si="89"/>
      </c>
      <c r="O376" s="144">
        <f t="shared" si="82"/>
      </c>
      <c r="P376" s="144"/>
      <c r="Q376" s="144"/>
      <c r="R376" s="66"/>
      <c r="S376" s="66"/>
      <c r="T376" s="66"/>
      <c r="U376" s="66"/>
      <c r="V376" s="66"/>
      <c r="W376" s="66"/>
      <c r="X376" s="66"/>
      <c r="Y376" s="66"/>
      <c r="Z376" s="66"/>
      <c r="AA376" s="17">
        <f t="shared" si="83"/>
      </c>
      <c r="AB376" s="1">
        <f t="shared" si="84"/>
      </c>
      <c r="AC376" s="14" t="e">
        <f t="shared" si="88"/>
        <v>#VALUE!</v>
      </c>
      <c r="AE376" s="10">
        <f t="shared" si="76"/>
        <v>56233</v>
      </c>
      <c r="AF376" s="1"/>
      <c r="AG376" s="1"/>
      <c r="AH376" s="11"/>
      <c r="AI376" s="11"/>
      <c r="AK376" s="16">
        <f t="shared" si="77"/>
        <v>0</v>
      </c>
      <c r="AO376" s="5">
        <f t="shared" si="78"/>
      </c>
      <c r="AS376" s="5"/>
      <c r="AU376" s="1"/>
    </row>
    <row r="377" spans="2:47" ht="15" customHeight="1">
      <c r="B377" s="59"/>
      <c r="C377" s="59"/>
      <c r="D377" s="59"/>
      <c r="E377" s="59"/>
      <c r="F377" s="18">
        <f t="shared" si="79"/>
      </c>
      <c r="G377" s="153">
        <f t="shared" si="80"/>
      </c>
      <c r="H377" s="153"/>
      <c r="I377" s="133">
        <f t="shared" si="85"/>
      </c>
      <c r="J377" s="62">
        <f t="shared" si="86"/>
      </c>
      <c r="K377" s="62">
        <f t="shared" si="75"/>
      </c>
      <c r="L377" s="133">
        <f t="shared" si="87"/>
      </c>
      <c r="M377" s="62">
        <f t="shared" si="81"/>
      </c>
      <c r="N377" s="61">
        <f t="shared" si="89"/>
      </c>
      <c r="O377" s="144">
        <f t="shared" si="82"/>
      </c>
      <c r="P377" s="144"/>
      <c r="Q377" s="144"/>
      <c r="R377" s="66"/>
      <c r="S377" s="66"/>
      <c r="T377" s="66"/>
      <c r="U377" s="66"/>
      <c r="V377" s="66"/>
      <c r="W377" s="66"/>
      <c r="X377" s="66"/>
      <c r="Y377" s="66"/>
      <c r="Z377" s="66"/>
      <c r="AA377" s="17">
        <f t="shared" si="83"/>
      </c>
      <c r="AB377" s="1">
        <f t="shared" si="84"/>
      </c>
      <c r="AC377" s="14" t="e">
        <f t="shared" si="88"/>
        <v>#VALUE!</v>
      </c>
      <c r="AE377" s="10">
        <f t="shared" si="76"/>
        <v>56264</v>
      </c>
      <c r="AF377" s="1"/>
      <c r="AG377" s="1"/>
      <c r="AH377" s="11"/>
      <c r="AI377" s="11"/>
      <c r="AK377" s="16">
        <f t="shared" si="77"/>
        <v>0</v>
      </c>
      <c r="AO377" s="5">
        <f t="shared" si="78"/>
      </c>
      <c r="AS377" s="5"/>
      <c r="AU377" s="1"/>
    </row>
    <row r="378" spans="2:47" ht="15" customHeight="1">
      <c r="B378" s="52"/>
      <c r="C378" s="52"/>
      <c r="D378" s="33"/>
      <c r="E378" s="33"/>
      <c r="F378" s="18">
        <f t="shared" si="79"/>
      </c>
      <c r="G378" s="153">
        <f t="shared" si="80"/>
      </c>
      <c r="H378" s="153"/>
      <c r="I378" s="133">
        <f t="shared" si="85"/>
      </c>
      <c r="J378" s="62">
        <f t="shared" si="86"/>
      </c>
      <c r="K378" s="62">
        <f t="shared" si="75"/>
      </c>
      <c r="L378" s="133">
        <f t="shared" si="87"/>
      </c>
      <c r="M378" s="62">
        <f t="shared" si="81"/>
      </c>
      <c r="N378" s="61">
        <f t="shared" si="89"/>
      </c>
      <c r="O378" s="144">
        <f t="shared" si="82"/>
      </c>
      <c r="P378" s="144"/>
      <c r="Q378" s="144"/>
      <c r="R378" s="66"/>
      <c r="S378" s="66"/>
      <c r="T378" s="66"/>
      <c r="U378" s="66"/>
      <c r="V378" s="66"/>
      <c r="W378" s="66"/>
      <c r="X378" s="66"/>
      <c r="Y378" s="66"/>
      <c r="Z378" s="66"/>
      <c r="AA378" s="17">
        <f t="shared" si="83"/>
      </c>
      <c r="AB378" s="1">
        <f t="shared" si="84"/>
      </c>
      <c r="AC378" s="14" t="e">
        <f t="shared" si="88"/>
        <v>#VALUE!</v>
      </c>
      <c r="AE378" s="10">
        <f t="shared" si="76"/>
        <v>56295</v>
      </c>
      <c r="AF378" s="1"/>
      <c r="AG378" s="1"/>
      <c r="AH378" s="11"/>
      <c r="AI378" s="11"/>
      <c r="AK378" s="16">
        <f t="shared" si="77"/>
        <v>0</v>
      </c>
      <c r="AO378" s="5">
        <f t="shared" si="78"/>
      </c>
      <c r="AS378" s="5"/>
      <c r="AU378" s="1"/>
    </row>
    <row r="379" spans="2:47" ht="15" customHeight="1">
      <c r="B379" s="59"/>
      <c r="C379" s="59"/>
      <c r="D379" s="59"/>
      <c r="E379" s="59"/>
      <c r="F379" s="18">
        <f t="shared" si="79"/>
      </c>
      <c r="G379" s="153">
        <f t="shared" si="80"/>
      </c>
      <c r="H379" s="153"/>
      <c r="I379" s="133">
        <f t="shared" si="85"/>
      </c>
      <c r="J379" s="62">
        <f t="shared" si="86"/>
      </c>
      <c r="K379" s="62">
        <f t="shared" si="75"/>
      </c>
      <c r="L379" s="133">
        <f t="shared" si="87"/>
      </c>
      <c r="M379" s="62">
        <f t="shared" si="81"/>
      </c>
      <c r="N379" s="61">
        <f t="shared" si="89"/>
      </c>
      <c r="O379" s="144">
        <f t="shared" si="82"/>
      </c>
      <c r="P379" s="144"/>
      <c r="Q379" s="144"/>
      <c r="R379" s="66"/>
      <c r="S379" s="66"/>
      <c r="T379" s="66"/>
      <c r="U379" s="66"/>
      <c r="V379" s="66"/>
      <c r="W379" s="66"/>
      <c r="X379" s="66"/>
      <c r="Y379" s="66"/>
      <c r="Z379" s="66"/>
      <c r="AA379" s="17">
        <f t="shared" si="83"/>
      </c>
      <c r="AB379" s="1">
        <f t="shared" si="84"/>
      </c>
      <c r="AC379" s="14" t="e">
        <f t="shared" si="88"/>
        <v>#VALUE!</v>
      </c>
      <c r="AE379" s="10">
        <f t="shared" si="76"/>
        <v>56323</v>
      </c>
      <c r="AF379" s="1"/>
      <c r="AG379" s="1"/>
      <c r="AH379" s="11"/>
      <c r="AI379" s="11"/>
      <c r="AK379" s="16">
        <f t="shared" si="77"/>
        <v>0</v>
      </c>
      <c r="AO379" s="5">
        <f t="shared" si="78"/>
      </c>
      <c r="AS379" s="5"/>
      <c r="AU379" s="1"/>
    </row>
    <row r="380" spans="2:47" ht="15" customHeight="1">
      <c r="B380" s="52"/>
      <c r="C380" s="52"/>
      <c r="D380" s="33"/>
      <c r="E380" s="33"/>
      <c r="F380" s="18">
        <f t="shared" si="79"/>
      </c>
      <c r="G380" s="153">
        <f t="shared" si="80"/>
      </c>
      <c r="H380" s="153"/>
      <c r="I380" s="133">
        <f t="shared" si="85"/>
      </c>
      <c r="J380" s="62">
        <f t="shared" si="86"/>
      </c>
      <c r="K380" s="62">
        <f t="shared" si="75"/>
      </c>
      <c r="L380" s="133">
        <f t="shared" si="87"/>
      </c>
      <c r="M380" s="62">
        <f t="shared" si="81"/>
      </c>
      <c r="N380" s="61">
        <f t="shared" si="89"/>
      </c>
      <c r="O380" s="144">
        <f t="shared" si="82"/>
      </c>
      <c r="P380" s="144"/>
      <c r="Q380" s="144"/>
      <c r="R380" s="66"/>
      <c r="S380" s="66"/>
      <c r="T380" s="66"/>
      <c r="U380" s="66"/>
      <c r="V380" s="66"/>
      <c r="W380" s="66"/>
      <c r="X380" s="66"/>
      <c r="Y380" s="66"/>
      <c r="Z380" s="66"/>
      <c r="AA380" s="17">
        <f t="shared" si="83"/>
      </c>
      <c r="AB380" s="1">
        <f t="shared" si="84"/>
      </c>
      <c r="AC380" s="14" t="e">
        <f t="shared" si="88"/>
        <v>#VALUE!</v>
      </c>
      <c r="AE380" s="10">
        <f t="shared" si="76"/>
        <v>56354</v>
      </c>
      <c r="AF380" s="1"/>
      <c r="AG380" s="1"/>
      <c r="AH380" s="11"/>
      <c r="AI380" s="11"/>
      <c r="AK380" s="16">
        <f t="shared" si="77"/>
        <v>0</v>
      </c>
      <c r="AO380" s="5">
        <f t="shared" si="78"/>
      </c>
      <c r="AS380" s="5"/>
      <c r="AU380" s="1"/>
    </row>
    <row r="381" spans="2:47" ht="15" customHeight="1">
      <c r="B381" s="59"/>
      <c r="C381" s="59"/>
      <c r="D381" s="59"/>
      <c r="E381" s="59"/>
      <c r="F381" s="18">
        <f t="shared" si="79"/>
      </c>
      <c r="G381" s="153">
        <f t="shared" si="80"/>
      </c>
      <c r="H381" s="153"/>
      <c r="I381" s="133">
        <f t="shared" si="85"/>
      </c>
      <c r="J381" s="62">
        <f t="shared" si="86"/>
      </c>
      <c r="K381" s="62">
        <f t="shared" si="75"/>
      </c>
      <c r="L381" s="133">
        <f t="shared" si="87"/>
      </c>
      <c r="M381" s="62">
        <f t="shared" si="81"/>
      </c>
      <c r="N381" s="61">
        <f t="shared" si="89"/>
      </c>
      <c r="O381" s="144">
        <f t="shared" si="82"/>
      </c>
      <c r="P381" s="144"/>
      <c r="Q381" s="144"/>
      <c r="R381" s="66"/>
      <c r="S381" s="66"/>
      <c r="T381" s="66"/>
      <c r="U381" s="66"/>
      <c r="V381" s="66"/>
      <c r="W381" s="66"/>
      <c r="X381" s="66"/>
      <c r="Y381" s="66"/>
      <c r="Z381" s="66"/>
      <c r="AA381" s="17">
        <f t="shared" si="83"/>
      </c>
      <c r="AB381" s="1">
        <f t="shared" si="84"/>
      </c>
      <c r="AC381" s="14" t="e">
        <f t="shared" si="88"/>
        <v>#VALUE!</v>
      </c>
      <c r="AE381" s="10">
        <f t="shared" si="76"/>
        <v>56384</v>
      </c>
      <c r="AF381" s="1"/>
      <c r="AG381" s="1"/>
      <c r="AH381" s="11"/>
      <c r="AI381" s="11"/>
      <c r="AK381" s="16">
        <f t="shared" si="77"/>
        <v>0</v>
      </c>
      <c r="AO381" s="5"/>
      <c r="AS381" s="5"/>
      <c r="AU381" s="1"/>
    </row>
    <row r="382" spans="2:47" ht="15" customHeight="1">
      <c r="B382" s="52"/>
      <c r="C382" s="52"/>
      <c r="D382" s="33"/>
      <c r="E382" s="33"/>
      <c r="F382" s="18">
        <f t="shared" si="79"/>
      </c>
      <c r="G382" s="153">
        <f t="shared" si="80"/>
      </c>
      <c r="H382" s="153"/>
      <c r="I382" s="133">
        <f t="shared" si="85"/>
      </c>
      <c r="J382" s="62">
        <f t="shared" si="86"/>
      </c>
      <c r="K382" s="62">
        <f t="shared" si="75"/>
      </c>
      <c r="L382" s="133">
        <f t="shared" si="87"/>
      </c>
      <c r="M382" s="62">
        <f t="shared" si="81"/>
      </c>
      <c r="N382" s="61">
        <f t="shared" si="89"/>
      </c>
      <c r="O382" s="144">
        <f t="shared" si="82"/>
      </c>
      <c r="P382" s="144"/>
      <c r="Q382" s="144"/>
      <c r="R382" s="66"/>
      <c r="S382" s="66"/>
      <c r="T382" s="66"/>
      <c r="U382" s="66"/>
      <c r="V382" s="66"/>
      <c r="W382" s="66"/>
      <c r="X382" s="66"/>
      <c r="Y382" s="66"/>
      <c r="Z382" s="66"/>
      <c r="AA382" s="17">
        <f t="shared" si="83"/>
      </c>
      <c r="AB382" s="1">
        <f t="shared" si="84"/>
      </c>
      <c r="AC382" s="14" t="e">
        <f t="shared" si="88"/>
        <v>#VALUE!</v>
      </c>
      <c r="AE382" s="10">
        <f t="shared" si="76"/>
        <v>56415</v>
      </c>
      <c r="AF382" s="1"/>
      <c r="AG382" s="1"/>
      <c r="AH382" s="11"/>
      <c r="AI382" s="11"/>
      <c r="AK382" s="16">
        <f t="shared" si="77"/>
        <v>0</v>
      </c>
      <c r="AO382" s="5"/>
      <c r="AS382" s="5"/>
      <c r="AU382" s="1"/>
    </row>
    <row r="383" spans="2:47" ht="15" customHeight="1">
      <c r="B383" s="59"/>
      <c r="C383" s="59"/>
      <c r="D383" s="59"/>
      <c r="E383" s="59"/>
      <c r="F383" s="18">
        <f t="shared" si="79"/>
      </c>
      <c r="G383" s="153">
        <f t="shared" si="80"/>
      </c>
      <c r="H383" s="153"/>
      <c r="I383" s="133">
        <f t="shared" si="85"/>
      </c>
      <c r="J383" s="62">
        <f t="shared" si="86"/>
      </c>
      <c r="K383" s="62">
        <f t="shared" si="75"/>
      </c>
      <c r="L383" s="133">
        <f t="shared" si="87"/>
      </c>
      <c r="M383" s="62">
        <f t="shared" si="81"/>
      </c>
      <c r="N383" s="61">
        <f t="shared" si="89"/>
      </c>
      <c r="O383" s="144">
        <f t="shared" si="82"/>
      </c>
      <c r="P383" s="144"/>
      <c r="Q383" s="144"/>
      <c r="R383" s="66"/>
      <c r="S383" s="66"/>
      <c r="T383" s="66"/>
      <c r="U383" s="66"/>
      <c r="V383" s="66"/>
      <c r="W383" s="66"/>
      <c r="X383" s="66"/>
      <c r="Y383" s="66"/>
      <c r="Z383" s="66"/>
      <c r="AA383" s="17">
        <f t="shared" si="83"/>
      </c>
      <c r="AB383" s="1">
        <f t="shared" si="84"/>
      </c>
      <c r="AC383" s="14" t="e">
        <f t="shared" si="88"/>
        <v>#VALUE!</v>
      </c>
      <c r="AE383" s="10">
        <f t="shared" si="76"/>
        <v>56445</v>
      </c>
      <c r="AF383" s="1"/>
      <c r="AG383" s="1"/>
      <c r="AH383" s="11"/>
      <c r="AI383" s="11"/>
      <c r="AK383" s="16">
        <f t="shared" si="77"/>
        <v>0</v>
      </c>
      <c r="AO383" s="5"/>
      <c r="AS383" s="5"/>
      <c r="AU383" s="1"/>
    </row>
    <row r="384" spans="2:47" ht="15" customHeight="1">
      <c r="B384" s="52"/>
      <c r="C384" s="52"/>
      <c r="D384" s="33"/>
      <c r="E384" s="33"/>
      <c r="F384" s="18">
        <f t="shared" si="79"/>
      </c>
      <c r="G384" s="153">
        <f t="shared" si="80"/>
      </c>
      <c r="H384" s="153"/>
      <c r="I384" s="133">
        <f t="shared" si="85"/>
      </c>
      <c r="J384" s="62">
        <f t="shared" si="86"/>
      </c>
      <c r="K384" s="62">
        <f t="shared" si="75"/>
      </c>
      <c r="L384" s="133">
        <f t="shared" si="87"/>
      </c>
      <c r="M384" s="62">
        <f t="shared" si="81"/>
      </c>
      <c r="N384" s="61">
        <f t="shared" si="89"/>
      </c>
      <c r="O384" s="144">
        <f t="shared" si="82"/>
      </c>
      <c r="P384" s="144"/>
      <c r="Q384" s="144"/>
      <c r="R384" s="66"/>
      <c r="S384" s="66"/>
      <c r="T384" s="66"/>
      <c r="U384" s="66"/>
      <c r="V384" s="66"/>
      <c r="W384" s="66"/>
      <c r="X384" s="66"/>
      <c r="Y384" s="66"/>
      <c r="Z384" s="66"/>
      <c r="AA384" s="17">
        <f t="shared" si="83"/>
      </c>
      <c r="AB384" s="1">
        <f t="shared" si="84"/>
      </c>
      <c r="AC384" s="14" t="e">
        <f t="shared" si="88"/>
        <v>#VALUE!</v>
      </c>
      <c r="AE384" s="10">
        <f t="shared" si="76"/>
        <v>56476</v>
      </c>
      <c r="AF384" s="1"/>
      <c r="AG384" s="1"/>
      <c r="AH384" s="11"/>
      <c r="AI384" s="11"/>
      <c r="AK384" s="16">
        <f t="shared" si="77"/>
        <v>0</v>
      </c>
      <c r="AO384" s="5"/>
      <c r="AS384" s="5"/>
      <c r="AU384" s="1"/>
    </row>
    <row r="385" spans="2:47" ht="15" customHeight="1">
      <c r="B385" s="59"/>
      <c r="C385" s="59"/>
      <c r="D385" s="59"/>
      <c r="E385" s="59"/>
      <c r="F385" s="18">
        <f t="shared" si="79"/>
      </c>
      <c r="G385" s="153">
        <f t="shared" si="80"/>
      </c>
      <c r="H385" s="153"/>
      <c r="I385" s="133">
        <f t="shared" si="85"/>
      </c>
      <c r="J385" s="62">
        <f t="shared" si="86"/>
      </c>
      <c r="K385" s="62">
        <f t="shared" si="75"/>
      </c>
      <c r="L385" s="133">
        <f t="shared" si="87"/>
      </c>
      <c r="M385" s="62">
        <f t="shared" si="81"/>
      </c>
      <c r="N385" s="61">
        <f t="shared" si="89"/>
      </c>
      <c r="O385" s="144">
        <f t="shared" si="82"/>
      </c>
      <c r="P385" s="144"/>
      <c r="Q385" s="144"/>
      <c r="R385" s="66"/>
      <c r="S385" s="66"/>
      <c r="T385" s="66"/>
      <c r="U385" s="66"/>
      <c r="V385" s="66"/>
      <c r="W385" s="66"/>
      <c r="X385" s="66"/>
      <c r="Y385" s="66"/>
      <c r="Z385" s="66"/>
      <c r="AA385" s="17">
        <f t="shared" si="83"/>
      </c>
      <c r="AB385" s="1">
        <f t="shared" si="84"/>
      </c>
      <c r="AC385" s="14" t="e">
        <f t="shared" si="88"/>
        <v>#VALUE!</v>
      </c>
      <c r="AE385" s="10">
        <f t="shared" si="76"/>
        <v>56507</v>
      </c>
      <c r="AF385" s="1"/>
      <c r="AG385" s="1"/>
      <c r="AH385" s="11"/>
      <c r="AI385" s="11"/>
      <c r="AK385" s="16">
        <f t="shared" si="77"/>
        <v>0</v>
      </c>
      <c r="AO385" s="5"/>
      <c r="AS385" s="5"/>
      <c r="AU385" s="1"/>
    </row>
    <row r="386" spans="2:47" ht="15" customHeight="1">
      <c r="B386" s="52"/>
      <c r="C386" s="52"/>
      <c r="D386" s="33"/>
      <c r="E386" s="33"/>
      <c r="F386" s="18">
        <f t="shared" si="79"/>
      </c>
      <c r="G386" s="153">
        <f t="shared" si="80"/>
      </c>
      <c r="H386" s="153"/>
      <c r="I386" s="133">
        <f t="shared" si="85"/>
      </c>
      <c r="J386" s="62">
        <f t="shared" si="86"/>
      </c>
      <c r="K386" s="62">
        <f t="shared" si="75"/>
      </c>
      <c r="L386" s="133">
        <f t="shared" si="87"/>
      </c>
      <c r="M386" s="62">
        <f t="shared" si="81"/>
      </c>
      <c r="N386" s="61">
        <f t="shared" si="89"/>
      </c>
      <c r="O386" s="144">
        <f t="shared" si="82"/>
      </c>
      <c r="P386" s="144"/>
      <c r="Q386" s="144"/>
      <c r="R386" s="66"/>
      <c r="S386" s="66"/>
      <c r="T386" s="66"/>
      <c r="U386" s="66"/>
      <c r="V386" s="66"/>
      <c r="W386" s="66"/>
      <c r="X386" s="66"/>
      <c r="Y386" s="66"/>
      <c r="Z386" s="66"/>
      <c r="AA386" s="17">
        <f t="shared" si="83"/>
      </c>
      <c r="AB386" s="1">
        <f t="shared" si="84"/>
      </c>
      <c r="AC386" s="14" t="e">
        <f t="shared" si="88"/>
        <v>#VALUE!</v>
      </c>
      <c r="AE386" s="10">
        <f t="shared" si="76"/>
        <v>56537</v>
      </c>
      <c r="AF386" s="1"/>
      <c r="AG386" s="1"/>
      <c r="AH386" s="11"/>
      <c r="AI386" s="11"/>
      <c r="AK386" s="16">
        <f t="shared" si="77"/>
        <v>0</v>
      </c>
      <c r="AO386" s="5"/>
      <c r="AS386" s="5"/>
      <c r="AU386" s="1"/>
    </row>
    <row r="387" spans="2:47" ht="15" customHeight="1">
      <c r="B387" s="59"/>
      <c r="C387" s="59"/>
      <c r="D387" s="59"/>
      <c r="E387" s="59"/>
      <c r="F387" s="18">
        <f t="shared" si="79"/>
      </c>
      <c r="G387" s="153">
        <f t="shared" si="80"/>
      </c>
      <c r="H387" s="153"/>
      <c r="I387" s="133">
        <f t="shared" si="85"/>
      </c>
      <c r="J387" s="62">
        <f t="shared" si="86"/>
      </c>
      <c r="K387" s="62">
        <f t="shared" si="75"/>
      </c>
      <c r="L387" s="133">
        <f t="shared" si="87"/>
      </c>
      <c r="M387" s="62">
        <f t="shared" si="81"/>
      </c>
      <c r="N387" s="61">
        <f t="shared" si="89"/>
      </c>
      <c r="O387" s="144">
        <f t="shared" si="82"/>
      </c>
      <c r="P387" s="144"/>
      <c r="Q387" s="144"/>
      <c r="R387" s="66"/>
      <c r="S387" s="66"/>
      <c r="T387" s="66"/>
      <c r="U387" s="66"/>
      <c r="V387" s="66"/>
      <c r="W387" s="66"/>
      <c r="X387" s="66"/>
      <c r="Y387" s="66"/>
      <c r="Z387" s="66"/>
      <c r="AA387" s="17">
        <f t="shared" si="83"/>
      </c>
      <c r="AB387" s="1">
        <f t="shared" si="84"/>
      </c>
      <c r="AC387" s="14" t="e">
        <f t="shared" si="88"/>
        <v>#VALUE!</v>
      </c>
      <c r="AE387" s="10">
        <f t="shared" si="76"/>
        <v>56568</v>
      </c>
      <c r="AF387" s="1"/>
      <c r="AG387" s="1"/>
      <c r="AH387" s="11"/>
      <c r="AI387" s="11"/>
      <c r="AK387" s="16">
        <f t="shared" si="77"/>
        <v>0</v>
      </c>
      <c r="AO387" s="5"/>
      <c r="AS387" s="5"/>
      <c r="AU387" s="1"/>
    </row>
    <row r="388" spans="2:47" ht="15" customHeight="1">
      <c r="B388" s="52"/>
      <c r="C388" s="52"/>
      <c r="D388" s="33"/>
      <c r="E388" s="33"/>
      <c r="F388" s="18">
        <f t="shared" si="79"/>
      </c>
      <c r="G388" s="153">
        <f t="shared" si="80"/>
      </c>
      <c r="H388" s="153"/>
      <c r="I388" s="133">
        <f t="shared" si="85"/>
      </c>
      <c r="J388" s="62">
        <f t="shared" si="86"/>
      </c>
      <c r="K388" s="62">
        <f t="shared" si="75"/>
      </c>
      <c r="L388" s="133">
        <f t="shared" si="87"/>
      </c>
      <c r="M388" s="62">
        <f t="shared" si="81"/>
      </c>
      <c r="N388" s="61">
        <f t="shared" si="89"/>
      </c>
      <c r="O388" s="144">
        <f t="shared" si="82"/>
      </c>
      <c r="P388" s="144"/>
      <c r="Q388" s="144"/>
      <c r="R388" s="66"/>
      <c r="S388" s="66"/>
      <c r="T388" s="66"/>
      <c r="U388" s="66"/>
      <c r="V388" s="66"/>
      <c r="W388" s="66"/>
      <c r="X388" s="66"/>
      <c r="Y388" s="66"/>
      <c r="Z388" s="66"/>
      <c r="AA388" s="17">
        <f t="shared" si="83"/>
      </c>
      <c r="AB388" s="1">
        <f t="shared" si="84"/>
      </c>
      <c r="AC388" s="14" t="e">
        <f t="shared" si="88"/>
        <v>#VALUE!</v>
      </c>
      <c r="AE388" s="10">
        <f t="shared" si="76"/>
        <v>56598</v>
      </c>
      <c r="AF388" s="1"/>
      <c r="AG388" s="1"/>
      <c r="AH388" s="11"/>
      <c r="AI388" s="11"/>
      <c r="AK388" s="16">
        <f t="shared" si="77"/>
        <v>0</v>
      </c>
      <c r="AO388" s="5"/>
      <c r="AS388" s="5"/>
      <c r="AU388" s="1"/>
    </row>
    <row r="389" spans="2:47" ht="15" customHeight="1">
      <c r="B389" s="59"/>
      <c r="C389" s="59"/>
      <c r="D389" s="59"/>
      <c r="E389" s="59"/>
      <c r="F389" s="18">
        <f t="shared" si="79"/>
      </c>
      <c r="G389" s="153">
        <f t="shared" si="80"/>
      </c>
      <c r="H389" s="153"/>
      <c r="I389" s="133">
        <f t="shared" si="85"/>
      </c>
      <c r="J389" s="62">
        <f t="shared" si="86"/>
      </c>
      <c r="K389" s="62">
        <f t="shared" si="75"/>
      </c>
      <c r="L389" s="133">
        <f t="shared" si="87"/>
      </c>
      <c r="M389" s="62">
        <f t="shared" si="81"/>
      </c>
      <c r="N389" s="61">
        <f t="shared" si="89"/>
      </c>
      <c r="O389" s="144">
        <f t="shared" si="82"/>
      </c>
      <c r="P389" s="144"/>
      <c r="Q389" s="144"/>
      <c r="R389" s="66"/>
      <c r="S389" s="66"/>
      <c r="T389" s="66"/>
      <c r="U389" s="66"/>
      <c r="V389" s="66"/>
      <c r="W389" s="66"/>
      <c r="X389" s="66"/>
      <c r="Y389" s="66"/>
      <c r="Z389" s="66"/>
      <c r="AA389" s="17">
        <f t="shared" si="83"/>
      </c>
      <c r="AB389" s="1">
        <f t="shared" si="84"/>
      </c>
      <c r="AC389" s="14" t="e">
        <f t="shared" si="88"/>
        <v>#VALUE!</v>
      </c>
      <c r="AE389" s="10">
        <f t="shared" si="76"/>
        <v>56629</v>
      </c>
      <c r="AF389" s="1"/>
      <c r="AG389" s="1"/>
      <c r="AH389" s="11"/>
      <c r="AI389" s="11"/>
      <c r="AK389" s="16">
        <f t="shared" si="77"/>
        <v>0</v>
      </c>
      <c r="AO389" s="5"/>
      <c r="AS389" s="5"/>
      <c r="AU389" s="1"/>
    </row>
    <row r="390" spans="2:47" ht="15" customHeight="1">
      <c r="B390" s="52"/>
      <c r="C390" s="52"/>
      <c r="D390" s="33"/>
      <c r="E390" s="33"/>
      <c r="F390" s="18">
        <f t="shared" si="79"/>
      </c>
      <c r="G390" s="153">
        <f t="shared" si="80"/>
      </c>
      <c r="H390" s="153"/>
      <c r="I390" s="133">
        <f t="shared" si="85"/>
      </c>
      <c r="J390" s="62">
        <f t="shared" si="86"/>
      </c>
      <c r="K390" s="62">
        <f t="shared" si="75"/>
      </c>
      <c r="L390" s="133">
        <f t="shared" si="87"/>
      </c>
      <c r="M390" s="62">
        <f t="shared" si="81"/>
      </c>
      <c r="N390" s="61">
        <f t="shared" si="89"/>
      </c>
      <c r="O390" s="144">
        <f t="shared" si="82"/>
      </c>
      <c r="P390" s="144"/>
      <c r="Q390" s="144"/>
      <c r="R390" s="66"/>
      <c r="S390" s="66"/>
      <c r="T390" s="66"/>
      <c r="U390" s="66"/>
      <c r="V390" s="66"/>
      <c r="W390" s="66"/>
      <c r="X390" s="66"/>
      <c r="Y390" s="66"/>
      <c r="Z390" s="66"/>
      <c r="AA390" s="17">
        <f t="shared" si="83"/>
      </c>
      <c r="AB390" s="1">
        <f t="shared" si="84"/>
      </c>
      <c r="AC390" s="14" t="e">
        <f t="shared" si="88"/>
        <v>#VALUE!</v>
      </c>
      <c r="AE390" s="10">
        <f t="shared" si="76"/>
        <v>56660</v>
      </c>
      <c r="AF390" s="1"/>
      <c r="AG390" s="1"/>
      <c r="AH390" s="11"/>
      <c r="AI390" s="11"/>
      <c r="AK390" s="16">
        <f t="shared" si="77"/>
        <v>0</v>
      </c>
      <c r="AO390" s="5"/>
      <c r="AS390" s="5"/>
      <c r="AU390" s="1"/>
    </row>
    <row r="391" spans="2:47" ht="15" customHeight="1">
      <c r="B391" s="59"/>
      <c r="C391" s="59"/>
      <c r="D391" s="59"/>
      <c r="E391" s="59"/>
      <c r="F391" s="18">
        <f t="shared" si="79"/>
      </c>
      <c r="G391" s="153">
        <f t="shared" si="80"/>
      </c>
      <c r="H391" s="153"/>
      <c r="I391" s="133">
        <f t="shared" si="85"/>
      </c>
      <c r="J391" s="62">
        <f t="shared" si="86"/>
      </c>
      <c r="K391" s="62">
        <f t="shared" si="75"/>
      </c>
      <c r="L391" s="133">
        <f t="shared" si="87"/>
      </c>
      <c r="M391" s="62">
        <f t="shared" si="81"/>
      </c>
      <c r="N391" s="61">
        <f t="shared" si="89"/>
      </c>
      <c r="O391" s="144">
        <f t="shared" si="82"/>
      </c>
      <c r="P391" s="144"/>
      <c r="Q391" s="144"/>
      <c r="R391" s="66"/>
      <c r="S391" s="66"/>
      <c r="T391" s="66"/>
      <c r="U391" s="66"/>
      <c r="V391" s="66"/>
      <c r="W391" s="66"/>
      <c r="X391" s="66"/>
      <c r="Y391" s="66"/>
      <c r="Z391" s="66"/>
      <c r="AA391" s="17">
        <f t="shared" si="83"/>
      </c>
      <c r="AB391" s="1">
        <f t="shared" si="84"/>
      </c>
      <c r="AC391" s="14" t="e">
        <f t="shared" si="88"/>
        <v>#VALUE!</v>
      </c>
      <c r="AE391" s="10">
        <f t="shared" si="76"/>
        <v>56688</v>
      </c>
      <c r="AF391" s="1"/>
      <c r="AG391" s="1"/>
      <c r="AH391" s="11"/>
      <c r="AI391" s="11"/>
      <c r="AK391" s="16">
        <f t="shared" si="77"/>
        <v>0</v>
      </c>
      <c r="AO391" s="5"/>
      <c r="AS391" s="5"/>
      <c r="AU391" s="1"/>
    </row>
    <row r="392" spans="2:47" ht="15" customHeight="1">
      <c r="B392" s="52"/>
      <c r="C392" s="52"/>
      <c r="D392" s="33"/>
      <c r="E392" s="33"/>
      <c r="F392" s="18">
        <f t="shared" si="79"/>
      </c>
      <c r="G392" s="153">
        <f t="shared" si="80"/>
      </c>
      <c r="H392" s="153"/>
      <c r="I392" s="133">
        <f t="shared" si="85"/>
      </c>
      <c r="J392" s="62">
        <f t="shared" si="86"/>
      </c>
      <c r="K392" s="62">
        <f t="shared" si="75"/>
      </c>
      <c r="L392" s="133">
        <f t="shared" si="87"/>
      </c>
      <c r="M392" s="62">
        <f t="shared" si="81"/>
      </c>
      <c r="N392" s="61">
        <f t="shared" si="89"/>
      </c>
      <c r="O392" s="144">
        <f t="shared" si="82"/>
      </c>
      <c r="P392" s="144"/>
      <c r="Q392" s="144"/>
      <c r="R392" s="66"/>
      <c r="S392" s="66"/>
      <c r="T392" s="66"/>
      <c r="U392" s="66"/>
      <c r="V392" s="66"/>
      <c r="W392" s="66"/>
      <c r="X392" s="66"/>
      <c r="Y392" s="66"/>
      <c r="Z392" s="66"/>
      <c r="AA392" s="17">
        <f t="shared" si="83"/>
      </c>
      <c r="AB392" s="1">
        <f t="shared" si="84"/>
      </c>
      <c r="AC392" s="14" t="e">
        <f t="shared" si="88"/>
        <v>#VALUE!</v>
      </c>
      <c r="AE392" s="10">
        <f t="shared" si="76"/>
        <v>56719</v>
      </c>
      <c r="AF392" s="1"/>
      <c r="AG392" s="1"/>
      <c r="AH392" s="11"/>
      <c r="AI392" s="11"/>
      <c r="AK392" s="16">
        <f t="shared" si="77"/>
        <v>0</v>
      </c>
      <c r="AO392" s="5"/>
      <c r="AS392" s="5"/>
      <c r="AU392" s="1"/>
    </row>
    <row r="393" spans="2:47" ht="15" customHeight="1">
      <c r="B393" s="59"/>
      <c r="C393" s="59"/>
      <c r="D393" s="59"/>
      <c r="E393" s="59"/>
      <c r="F393" s="18">
        <f t="shared" si="79"/>
      </c>
      <c r="G393" s="153">
        <f t="shared" si="80"/>
      </c>
      <c r="H393" s="153"/>
      <c r="I393" s="133">
        <f t="shared" si="85"/>
      </c>
      <c r="J393" s="62">
        <f t="shared" si="86"/>
      </c>
      <c r="K393" s="62">
        <f t="shared" si="75"/>
      </c>
      <c r="L393" s="133">
        <f t="shared" si="87"/>
      </c>
      <c r="M393" s="62">
        <f t="shared" si="81"/>
      </c>
      <c r="N393" s="61">
        <f t="shared" si="89"/>
      </c>
      <c r="O393" s="144">
        <f t="shared" si="82"/>
      </c>
      <c r="P393" s="144"/>
      <c r="Q393" s="144"/>
      <c r="R393" s="66"/>
      <c r="S393" s="66"/>
      <c r="T393" s="66"/>
      <c r="U393" s="66"/>
      <c r="V393" s="66"/>
      <c r="W393" s="66"/>
      <c r="X393" s="66"/>
      <c r="Y393" s="66"/>
      <c r="Z393" s="66"/>
      <c r="AA393" s="17">
        <f t="shared" si="83"/>
      </c>
      <c r="AB393" s="1">
        <f t="shared" si="84"/>
      </c>
      <c r="AC393" s="14" t="e">
        <f t="shared" si="88"/>
        <v>#VALUE!</v>
      </c>
      <c r="AE393" s="10">
        <f t="shared" si="76"/>
        <v>56749</v>
      </c>
      <c r="AF393" s="1"/>
      <c r="AG393" s="1"/>
      <c r="AH393" s="11"/>
      <c r="AI393" s="11"/>
      <c r="AK393" s="16">
        <f t="shared" si="77"/>
        <v>0</v>
      </c>
      <c r="AO393" s="5"/>
      <c r="AS393" s="5"/>
      <c r="AU393" s="1"/>
    </row>
    <row r="394" spans="2:47" ht="15" customHeight="1">
      <c r="B394" s="52"/>
      <c r="C394" s="52"/>
      <c r="D394" s="33"/>
      <c r="E394" s="33"/>
      <c r="F394" s="18">
        <f t="shared" si="79"/>
      </c>
      <c r="G394" s="153">
        <f t="shared" si="80"/>
      </c>
      <c r="H394" s="153"/>
      <c r="I394" s="133">
        <f t="shared" si="85"/>
      </c>
      <c r="J394" s="62">
        <f t="shared" si="86"/>
      </c>
      <c r="K394" s="62">
        <f t="shared" si="75"/>
      </c>
      <c r="L394" s="133">
        <f t="shared" si="87"/>
      </c>
      <c r="M394" s="62">
        <f t="shared" si="81"/>
      </c>
      <c r="N394" s="61">
        <f t="shared" si="89"/>
      </c>
      <c r="O394" s="144">
        <f t="shared" si="82"/>
      </c>
      <c r="P394" s="144"/>
      <c r="Q394" s="144"/>
      <c r="R394" s="66"/>
      <c r="S394" s="66"/>
      <c r="T394" s="66"/>
      <c r="U394" s="66"/>
      <c r="V394" s="66"/>
      <c r="W394" s="66"/>
      <c r="X394" s="66"/>
      <c r="Y394" s="66"/>
      <c r="Z394" s="66"/>
      <c r="AA394" s="17">
        <f t="shared" si="83"/>
      </c>
      <c r="AB394" s="1">
        <f t="shared" si="84"/>
      </c>
      <c r="AC394" s="14" t="e">
        <f t="shared" si="88"/>
        <v>#VALUE!</v>
      </c>
      <c r="AE394" s="10">
        <f t="shared" si="76"/>
        <v>56780</v>
      </c>
      <c r="AF394" s="1"/>
      <c r="AG394" s="1"/>
      <c r="AH394" s="11"/>
      <c r="AI394" s="11"/>
      <c r="AK394" s="16">
        <f t="shared" si="77"/>
        <v>0</v>
      </c>
      <c r="AO394" s="5"/>
      <c r="AS394" s="5"/>
      <c r="AU394" s="1"/>
    </row>
    <row r="395" spans="2:47" ht="15" customHeight="1">
      <c r="B395" s="59"/>
      <c r="C395" s="59"/>
      <c r="D395" s="59"/>
      <c r="E395" s="59"/>
      <c r="F395" s="18">
        <f t="shared" si="79"/>
      </c>
      <c r="G395" s="153">
        <f t="shared" si="80"/>
      </c>
      <c r="H395" s="153"/>
      <c r="I395" s="133">
        <f t="shared" si="85"/>
      </c>
      <c r="J395" s="62">
        <f t="shared" si="86"/>
      </c>
      <c r="K395" s="62">
        <f t="shared" si="75"/>
      </c>
      <c r="L395" s="133">
        <f t="shared" si="87"/>
      </c>
      <c r="M395" s="62">
        <f t="shared" si="81"/>
      </c>
      <c r="N395" s="61">
        <f t="shared" si="89"/>
      </c>
      <c r="O395" s="144">
        <f t="shared" si="82"/>
      </c>
      <c r="P395" s="144"/>
      <c r="Q395" s="144"/>
      <c r="R395" s="66"/>
      <c r="S395" s="66"/>
      <c r="T395" s="66"/>
      <c r="U395" s="66"/>
      <c r="V395" s="66"/>
      <c r="W395" s="66"/>
      <c r="X395" s="66"/>
      <c r="Y395" s="66"/>
      <c r="Z395" s="66"/>
      <c r="AA395" s="17">
        <f t="shared" si="83"/>
      </c>
      <c r="AB395" s="1">
        <f t="shared" si="84"/>
      </c>
      <c r="AC395" s="14" t="e">
        <f t="shared" si="88"/>
        <v>#VALUE!</v>
      </c>
      <c r="AE395" s="10">
        <f t="shared" si="76"/>
        <v>56810</v>
      </c>
      <c r="AF395" s="1"/>
      <c r="AG395" s="1"/>
      <c r="AH395" s="11"/>
      <c r="AI395" s="11"/>
      <c r="AK395" s="16">
        <f t="shared" si="77"/>
        <v>0</v>
      </c>
      <c r="AO395" s="5"/>
      <c r="AS395" s="5"/>
      <c r="AU395" s="1"/>
    </row>
    <row r="396" spans="2:47" ht="15" customHeight="1">
      <c r="B396" s="52"/>
      <c r="C396" s="52"/>
      <c r="D396" s="33"/>
      <c r="E396" s="33"/>
      <c r="F396" s="18">
        <f t="shared" si="79"/>
      </c>
      <c r="G396" s="153">
        <f t="shared" si="80"/>
      </c>
      <c r="H396" s="153"/>
      <c r="I396" s="133">
        <f t="shared" si="85"/>
      </c>
      <c r="J396" s="62">
        <f t="shared" si="86"/>
      </c>
      <c r="K396" s="62">
        <f t="shared" si="75"/>
      </c>
      <c r="L396" s="133">
        <f t="shared" si="87"/>
      </c>
      <c r="M396" s="62">
        <f t="shared" si="81"/>
      </c>
      <c r="N396" s="61">
        <f t="shared" si="89"/>
      </c>
      <c r="O396" s="144">
        <f t="shared" si="82"/>
      </c>
      <c r="P396" s="144"/>
      <c r="Q396" s="144"/>
      <c r="R396" s="66"/>
      <c r="S396" s="66"/>
      <c r="T396" s="66"/>
      <c r="U396" s="66"/>
      <c r="V396" s="66"/>
      <c r="W396" s="66"/>
      <c r="X396" s="66"/>
      <c r="Y396" s="66"/>
      <c r="Z396" s="66"/>
      <c r="AA396" s="17">
        <f t="shared" si="83"/>
      </c>
      <c r="AB396" s="1">
        <f t="shared" si="84"/>
      </c>
      <c r="AC396" s="14" t="e">
        <f t="shared" si="88"/>
        <v>#VALUE!</v>
      </c>
      <c r="AE396" s="10">
        <f t="shared" si="76"/>
        <v>56841</v>
      </c>
      <c r="AF396" s="1"/>
      <c r="AG396" s="1"/>
      <c r="AH396" s="11"/>
      <c r="AI396" s="11"/>
      <c r="AK396" s="16">
        <f t="shared" si="77"/>
        <v>0</v>
      </c>
      <c r="AO396" s="5"/>
      <c r="AS396" s="5"/>
      <c r="AU396" s="1"/>
    </row>
    <row r="397" spans="2:47" ht="15" customHeight="1">
      <c r="B397" s="59"/>
      <c r="C397" s="59"/>
      <c r="D397" s="59"/>
      <c r="E397" s="59"/>
      <c r="F397" s="18">
        <f t="shared" si="79"/>
      </c>
      <c r="G397" s="153">
        <f t="shared" si="80"/>
      </c>
      <c r="H397" s="153"/>
      <c r="I397" s="133">
        <f t="shared" si="85"/>
      </c>
      <c r="J397" s="62">
        <f t="shared" si="86"/>
      </c>
      <c r="K397" s="62">
        <f t="shared" si="75"/>
      </c>
      <c r="L397" s="133">
        <f t="shared" si="87"/>
      </c>
      <c r="M397" s="62">
        <f t="shared" si="81"/>
      </c>
      <c r="N397" s="61">
        <f t="shared" si="89"/>
      </c>
      <c r="O397" s="144">
        <f t="shared" si="82"/>
      </c>
      <c r="P397" s="144"/>
      <c r="Q397" s="144"/>
      <c r="R397" s="66"/>
      <c r="S397" s="66"/>
      <c r="T397" s="66"/>
      <c r="U397" s="66"/>
      <c r="V397" s="66"/>
      <c r="W397" s="66"/>
      <c r="X397" s="66"/>
      <c r="Y397" s="66"/>
      <c r="Z397" s="66"/>
      <c r="AA397" s="17">
        <f t="shared" si="83"/>
      </c>
      <c r="AB397" s="1">
        <f t="shared" si="84"/>
      </c>
      <c r="AC397" s="14" t="e">
        <f t="shared" si="88"/>
        <v>#VALUE!</v>
      </c>
      <c r="AE397" s="10">
        <f t="shared" si="76"/>
        <v>56872</v>
      </c>
      <c r="AF397" s="1"/>
      <c r="AG397" s="1"/>
      <c r="AH397" s="11"/>
      <c r="AI397" s="11"/>
      <c r="AK397" s="16">
        <f t="shared" si="77"/>
        <v>0</v>
      </c>
      <c r="AO397" s="5"/>
      <c r="AS397" s="5"/>
      <c r="AU397" s="1"/>
    </row>
    <row r="398" spans="2:47" ht="15" customHeight="1">
      <c r="B398" s="52"/>
      <c r="C398" s="52"/>
      <c r="D398" s="33"/>
      <c r="E398" s="33"/>
      <c r="F398" s="18">
        <f t="shared" si="79"/>
      </c>
      <c r="G398" s="153">
        <f t="shared" si="80"/>
      </c>
      <c r="H398" s="153"/>
      <c r="I398" s="133">
        <f t="shared" si="85"/>
      </c>
      <c r="J398" s="62">
        <f t="shared" si="86"/>
      </c>
      <c r="K398" s="62">
        <f t="shared" si="75"/>
      </c>
      <c r="L398" s="133">
        <f t="shared" si="87"/>
      </c>
      <c r="M398" s="62">
        <f t="shared" si="81"/>
      </c>
      <c r="N398" s="61">
        <f t="shared" si="89"/>
      </c>
      <c r="O398" s="144">
        <f t="shared" si="82"/>
      </c>
      <c r="P398" s="144"/>
      <c r="Q398" s="144"/>
      <c r="R398" s="66"/>
      <c r="S398" s="66"/>
      <c r="T398" s="66"/>
      <c r="U398" s="66"/>
      <c r="V398" s="66"/>
      <c r="W398" s="66"/>
      <c r="X398" s="66"/>
      <c r="Y398" s="66"/>
      <c r="Z398" s="66"/>
      <c r="AA398" s="17">
        <f t="shared" si="83"/>
      </c>
      <c r="AB398" s="1">
        <f t="shared" si="84"/>
      </c>
      <c r="AC398" s="14" t="e">
        <f t="shared" si="88"/>
        <v>#VALUE!</v>
      </c>
      <c r="AE398" s="10">
        <f t="shared" si="76"/>
        <v>56902</v>
      </c>
      <c r="AF398" s="1"/>
      <c r="AG398" s="1"/>
      <c r="AH398" s="11"/>
      <c r="AI398" s="11"/>
      <c r="AK398" s="16">
        <f t="shared" si="77"/>
        <v>0</v>
      </c>
      <c r="AO398" s="5"/>
      <c r="AS398" s="5"/>
      <c r="AU398" s="1"/>
    </row>
    <row r="399" spans="2:47" ht="15" customHeight="1">
      <c r="B399" s="59"/>
      <c r="C399" s="59"/>
      <c r="D399" s="59"/>
      <c r="E399" s="59"/>
      <c r="F399" s="18">
        <f t="shared" si="79"/>
      </c>
      <c r="G399" s="153">
        <f t="shared" si="80"/>
      </c>
      <c r="H399" s="153"/>
      <c r="I399" s="133">
        <f t="shared" si="85"/>
      </c>
      <c r="J399" s="62">
        <f t="shared" si="86"/>
      </c>
      <c r="K399" s="62">
        <f t="shared" si="75"/>
      </c>
      <c r="L399" s="133">
        <f t="shared" si="87"/>
      </c>
      <c r="M399" s="62">
        <f t="shared" si="81"/>
      </c>
      <c r="N399" s="61">
        <f t="shared" si="89"/>
      </c>
      <c r="O399" s="144">
        <f t="shared" si="82"/>
      </c>
      <c r="P399" s="144"/>
      <c r="Q399" s="144"/>
      <c r="R399" s="66"/>
      <c r="S399" s="66"/>
      <c r="T399" s="66"/>
      <c r="U399" s="66"/>
      <c r="V399" s="66"/>
      <c r="W399" s="66"/>
      <c r="X399" s="66"/>
      <c r="Y399" s="66"/>
      <c r="Z399" s="66"/>
      <c r="AA399" s="17">
        <f t="shared" si="83"/>
      </c>
      <c r="AB399" s="1">
        <f t="shared" si="84"/>
      </c>
      <c r="AC399" s="14" t="e">
        <f t="shared" si="88"/>
        <v>#VALUE!</v>
      </c>
      <c r="AE399" s="10">
        <f t="shared" si="76"/>
        <v>56933</v>
      </c>
      <c r="AF399" s="1"/>
      <c r="AG399" s="1"/>
      <c r="AH399" s="11"/>
      <c r="AI399" s="11"/>
      <c r="AK399" s="16">
        <f t="shared" si="77"/>
        <v>0</v>
      </c>
      <c r="AO399" s="5"/>
      <c r="AS399" s="5"/>
      <c r="AU399" s="1"/>
    </row>
    <row r="400" spans="2:47" ht="15" customHeight="1">
      <c r="B400" s="52"/>
      <c r="C400" s="52"/>
      <c r="D400" s="33"/>
      <c r="E400" s="33"/>
      <c r="F400" s="18">
        <f t="shared" si="79"/>
      </c>
      <c r="G400" s="153">
        <f t="shared" si="80"/>
      </c>
      <c r="H400" s="153"/>
      <c r="I400" s="133">
        <f t="shared" si="85"/>
      </c>
      <c r="J400" s="62">
        <f t="shared" si="86"/>
      </c>
      <c r="K400" s="62">
        <f t="shared" si="75"/>
      </c>
      <c r="L400" s="133">
        <f t="shared" si="87"/>
      </c>
      <c r="M400" s="62">
        <f t="shared" si="81"/>
      </c>
      <c r="N400" s="61">
        <f t="shared" si="89"/>
      </c>
      <c r="O400" s="144">
        <f t="shared" si="82"/>
      </c>
      <c r="P400" s="144"/>
      <c r="Q400" s="144"/>
      <c r="R400" s="66"/>
      <c r="S400" s="66"/>
      <c r="T400" s="66"/>
      <c r="U400" s="66"/>
      <c r="V400" s="66"/>
      <c r="W400" s="66"/>
      <c r="X400" s="66"/>
      <c r="Y400" s="66"/>
      <c r="Z400" s="66"/>
      <c r="AA400" s="17">
        <f t="shared" si="83"/>
      </c>
      <c r="AB400" s="1">
        <f t="shared" si="84"/>
      </c>
      <c r="AC400" s="14" t="e">
        <f t="shared" si="88"/>
        <v>#VALUE!</v>
      </c>
      <c r="AE400" s="10">
        <f t="shared" si="76"/>
        <v>56963</v>
      </c>
      <c r="AF400" s="1"/>
      <c r="AG400" s="1"/>
      <c r="AH400" s="11"/>
      <c r="AI400" s="11"/>
      <c r="AK400" s="16">
        <f t="shared" si="77"/>
        <v>0</v>
      </c>
      <c r="AO400" s="5"/>
      <c r="AS400" s="5"/>
      <c r="AU400" s="1"/>
    </row>
    <row r="401" spans="2:47" ht="15" customHeight="1">
      <c r="B401" s="59"/>
      <c r="C401" s="59"/>
      <c r="D401" s="59"/>
      <c r="E401" s="59"/>
      <c r="F401" s="18">
        <f t="shared" si="79"/>
      </c>
      <c r="G401" s="153">
        <f t="shared" si="80"/>
      </c>
      <c r="H401" s="153"/>
      <c r="I401" s="133">
        <f t="shared" si="85"/>
      </c>
      <c r="J401" s="62">
        <f t="shared" si="86"/>
      </c>
      <c r="K401" s="62">
        <f t="shared" si="75"/>
      </c>
      <c r="L401" s="133">
        <f t="shared" si="87"/>
      </c>
      <c r="M401" s="62">
        <f t="shared" si="81"/>
      </c>
      <c r="N401" s="61">
        <f t="shared" si="89"/>
      </c>
      <c r="O401" s="144">
        <f t="shared" si="82"/>
      </c>
      <c r="P401" s="144"/>
      <c r="Q401" s="144"/>
      <c r="R401" s="66"/>
      <c r="S401" s="66"/>
      <c r="T401" s="66"/>
      <c r="U401" s="66"/>
      <c r="V401" s="66"/>
      <c r="W401" s="66"/>
      <c r="X401" s="66"/>
      <c r="Y401" s="66"/>
      <c r="Z401" s="66"/>
      <c r="AA401" s="17">
        <f t="shared" si="83"/>
      </c>
      <c r="AB401" s="1">
        <f t="shared" si="84"/>
      </c>
      <c r="AC401" s="14" t="e">
        <f t="shared" si="88"/>
        <v>#VALUE!</v>
      </c>
      <c r="AE401" s="10">
        <f t="shared" si="76"/>
        <v>56994</v>
      </c>
      <c r="AF401" s="1"/>
      <c r="AG401" s="1"/>
      <c r="AH401" s="11"/>
      <c r="AI401" s="11"/>
      <c r="AK401" s="16">
        <f t="shared" si="77"/>
        <v>0</v>
      </c>
      <c r="AO401" s="5"/>
      <c r="AS401" s="5"/>
      <c r="AU401" s="1"/>
    </row>
    <row r="402" spans="2:47" ht="15" customHeight="1">
      <c r="B402" s="52"/>
      <c r="C402" s="52"/>
      <c r="D402" s="33"/>
      <c r="E402" s="33"/>
      <c r="F402" s="18">
        <f t="shared" si="79"/>
      </c>
      <c r="G402" s="153">
        <f t="shared" si="80"/>
      </c>
      <c r="H402" s="153"/>
      <c r="I402" s="133">
        <f t="shared" si="85"/>
      </c>
      <c r="J402" s="62">
        <f t="shared" si="86"/>
      </c>
      <c r="K402" s="62">
        <f t="shared" si="75"/>
      </c>
      <c r="L402" s="133">
        <f t="shared" si="87"/>
      </c>
      <c r="M402" s="62">
        <f t="shared" si="81"/>
      </c>
      <c r="N402" s="61">
        <f t="shared" si="89"/>
      </c>
      <c r="O402" s="144">
        <f t="shared" si="82"/>
      </c>
      <c r="P402" s="144"/>
      <c r="Q402" s="144"/>
      <c r="R402" s="66"/>
      <c r="S402" s="66"/>
      <c r="T402" s="66"/>
      <c r="U402" s="66"/>
      <c r="V402" s="66"/>
      <c r="W402" s="66"/>
      <c r="X402" s="66"/>
      <c r="Y402" s="66"/>
      <c r="Z402" s="66"/>
      <c r="AA402" s="17">
        <f t="shared" si="83"/>
      </c>
      <c r="AB402" s="1">
        <f t="shared" si="84"/>
      </c>
      <c r="AC402" s="14" t="e">
        <f t="shared" si="88"/>
        <v>#VALUE!</v>
      </c>
      <c r="AE402" s="10">
        <f t="shared" si="76"/>
        <v>57025</v>
      </c>
      <c r="AF402" s="1"/>
      <c r="AG402" s="1"/>
      <c r="AH402" s="11"/>
      <c r="AI402" s="11"/>
      <c r="AK402" s="16">
        <f t="shared" si="77"/>
        <v>0</v>
      </c>
      <c r="AO402" s="5"/>
      <c r="AS402" s="5"/>
      <c r="AU402" s="1"/>
    </row>
    <row r="403" spans="2:47" ht="15" customHeight="1">
      <c r="B403" s="59"/>
      <c r="C403" s="59"/>
      <c r="D403" s="59"/>
      <c r="E403" s="59"/>
      <c r="F403" s="18">
        <f t="shared" si="79"/>
      </c>
      <c r="G403" s="153">
        <f t="shared" si="80"/>
      </c>
      <c r="H403" s="153"/>
      <c r="I403" s="133">
        <f t="shared" si="85"/>
      </c>
      <c r="J403" s="62">
        <f t="shared" si="86"/>
      </c>
      <c r="K403" s="62">
        <f t="shared" si="75"/>
      </c>
      <c r="L403" s="133">
        <f t="shared" si="87"/>
      </c>
      <c r="M403" s="62">
        <f t="shared" si="81"/>
      </c>
      <c r="N403" s="61">
        <f t="shared" si="89"/>
      </c>
      <c r="O403" s="144">
        <f t="shared" si="82"/>
      </c>
      <c r="P403" s="144"/>
      <c r="Q403" s="144"/>
      <c r="R403" s="66"/>
      <c r="S403" s="66"/>
      <c r="T403" s="66"/>
      <c r="U403" s="66"/>
      <c r="V403" s="66"/>
      <c r="W403" s="66"/>
      <c r="X403" s="66"/>
      <c r="Y403" s="66"/>
      <c r="Z403" s="66"/>
      <c r="AA403" s="17">
        <f t="shared" si="83"/>
      </c>
      <c r="AB403" s="1">
        <f t="shared" si="84"/>
      </c>
      <c r="AC403" s="14" t="e">
        <f t="shared" si="88"/>
        <v>#VALUE!</v>
      </c>
      <c r="AE403" s="10">
        <f t="shared" si="76"/>
        <v>57054</v>
      </c>
      <c r="AF403" s="1"/>
      <c r="AG403" s="1"/>
      <c r="AH403" s="11"/>
      <c r="AI403" s="11"/>
      <c r="AK403" s="16">
        <f t="shared" si="77"/>
        <v>0</v>
      </c>
      <c r="AO403" s="5"/>
      <c r="AS403" s="5"/>
      <c r="AU403" s="1"/>
    </row>
    <row r="404" spans="2:47" ht="15" customHeight="1">
      <c r="B404" s="52"/>
      <c r="C404" s="52"/>
      <c r="D404" s="33"/>
      <c r="E404" s="33"/>
      <c r="F404" s="18">
        <f t="shared" si="79"/>
      </c>
      <c r="G404" s="153">
        <f t="shared" si="80"/>
      </c>
      <c r="H404" s="153"/>
      <c r="I404" s="133">
        <f t="shared" si="85"/>
      </c>
      <c r="J404" s="62">
        <f t="shared" si="86"/>
      </c>
      <c r="K404" s="62">
        <f t="shared" si="75"/>
      </c>
      <c r="L404" s="133">
        <f t="shared" si="87"/>
      </c>
      <c r="M404" s="62">
        <f t="shared" si="81"/>
      </c>
      <c r="N404" s="61">
        <f t="shared" si="89"/>
      </c>
      <c r="O404" s="144">
        <f t="shared" si="82"/>
      </c>
      <c r="P404" s="144"/>
      <c r="Q404" s="144"/>
      <c r="R404" s="66"/>
      <c r="S404" s="66"/>
      <c r="T404" s="66"/>
      <c r="U404" s="66"/>
      <c r="V404" s="66"/>
      <c r="W404" s="66"/>
      <c r="X404" s="66"/>
      <c r="Y404" s="66"/>
      <c r="Z404" s="66"/>
      <c r="AA404" s="17">
        <f t="shared" si="83"/>
      </c>
      <c r="AB404" s="1">
        <f t="shared" si="84"/>
      </c>
      <c r="AC404" s="14" t="e">
        <f t="shared" si="88"/>
        <v>#VALUE!</v>
      </c>
      <c r="AE404" s="10">
        <f t="shared" si="76"/>
        <v>57085</v>
      </c>
      <c r="AF404" s="1"/>
      <c r="AG404" s="1"/>
      <c r="AH404" s="11"/>
      <c r="AI404" s="11"/>
      <c r="AK404" s="16">
        <f t="shared" si="77"/>
        <v>0</v>
      </c>
      <c r="AO404" s="5"/>
      <c r="AS404" s="5"/>
      <c r="AU404" s="1"/>
    </row>
    <row r="405" spans="2:47" ht="15" customHeight="1">
      <c r="B405" s="59"/>
      <c r="C405" s="59"/>
      <c r="D405" s="59"/>
      <c r="E405" s="59"/>
      <c r="F405" s="18">
        <f t="shared" si="79"/>
      </c>
      <c r="G405" s="153">
        <f t="shared" si="80"/>
      </c>
      <c r="H405" s="153"/>
      <c r="I405" s="133">
        <f t="shared" si="85"/>
      </c>
      <c r="J405" s="62">
        <f t="shared" si="86"/>
      </c>
      <c r="K405" s="62">
        <f aca="true" t="shared" si="90" ref="K405:K440">IF(J405="","",I405+J405)</f>
      </c>
      <c r="L405" s="133">
        <f t="shared" si="87"/>
      </c>
      <c r="M405" s="62">
        <f t="shared" si="81"/>
      </c>
      <c r="N405" s="61">
        <f t="shared" si="89"/>
      </c>
      <c r="O405" s="144">
        <f t="shared" si="82"/>
      </c>
      <c r="P405" s="144"/>
      <c r="Q405" s="144"/>
      <c r="R405" s="66"/>
      <c r="S405" s="66"/>
      <c r="T405" s="66"/>
      <c r="U405" s="66"/>
      <c r="V405" s="66"/>
      <c r="W405" s="66"/>
      <c r="X405" s="66"/>
      <c r="Y405" s="66"/>
      <c r="Z405" s="66"/>
      <c r="AA405" s="17">
        <f t="shared" si="83"/>
      </c>
      <c r="AB405" s="1">
        <f t="shared" si="84"/>
      </c>
      <c r="AC405" s="14" t="e">
        <f t="shared" si="88"/>
        <v>#VALUE!</v>
      </c>
      <c r="AE405" s="10">
        <f aca="true" t="shared" si="91" ref="AE405:AE440">IF(AND(OR(MONTH(AE404)=3,MONTH(AE404)=5,MONTH(AE404)=8,MONTH(AE404)=10),DAY(AE404)=31),DATE(YEAR(AE404),MONTH(AE404)+1,DAY(30)),IF(AND(MONTH(AE404)=1,OR(YEAR(AE404)=2012,YEAR(AE404)=2016,YEAR(AE404)=2020,YEAR(AE404)=2024,YEAR(AE404)=2028,YEAR(AE404)=2032),OR(DAY(AE404)=30,DAY(AE404)=31)),DATE(YEAR(AE404),MONTH(AE404)+1,DAY(29)),IF(AND(OR(YEAR(AE404)=2012,YEAR(AE404)=2016,YEAR(AE404)=2020,YEAR(AE404)=2024,YEAR(AE404)=2028,YEAR(AE404)=2032),MONTH(AE404)=1,DAY(AE404)=29),DATE(YEAR(AE404),MONTH(AE404)+1,DAY(29)),IF(AND(MONTH(AE404)=1,DAY(AE404)=29),DATE(YEAR(AE404),MONTH(AE404),DAY(AE404)+30),IF(AND(MONTH(AE404)=1,DAY(AE404)=30),DATE(YEAR(AE404),MONTH(AE404),DAY(AE404)+29),IF(AND(MONTH(AE404)=1,DAY($AE$20)&gt;28),DATE(YEAR(AE404),MONTH(AE404)+1,DAY(28)),DATE(YEAR(AE404),MONTH(AE404)+1,DAY($AE$20))))))))</f>
        <v>57115</v>
      </c>
      <c r="AF405" s="1"/>
      <c r="AG405" s="1"/>
      <c r="AH405" s="11"/>
      <c r="AI405" s="11"/>
      <c r="AK405" s="16">
        <f aca="true" t="shared" si="92" ref="AK405:AK440">IF(AA405="",0,N405)</f>
        <v>0</v>
      </c>
      <c r="AO405" s="5"/>
      <c r="AS405" s="5"/>
      <c r="AU405" s="1"/>
    </row>
    <row r="406" spans="2:47" ht="15" customHeight="1">
      <c r="B406" s="52"/>
      <c r="C406" s="52"/>
      <c r="D406" s="33"/>
      <c r="E406" s="33"/>
      <c r="F406" s="18">
        <f aca="true" t="shared" si="93" ref="F406:F440">IF(AA406="","",IF($L$11="","",IF($L$11=0,"",IF(OR($L$6="",$L$10="",$L$9=""),"",F405+1))))</f>
      </c>
      <c r="G406" s="153">
        <f aca="true" t="shared" si="94" ref="G406:G440">IF($L$11="","",IF($L$6="","",IF(AA406=1,(I406+J406),IF(AA406="","",G405))))</f>
      </c>
      <c r="H406" s="153"/>
      <c r="I406" s="133">
        <f t="shared" si="85"/>
      </c>
      <c r="J406" s="62">
        <f t="shared" si="86"/>
      </c>
      <c r="K406" s="62">
        <f t="shared" si="90"/>
      </c>
      <c r="L406" s="133">
        <f t="shared" si="87"/>
      </c>
      <c r="M406" s="62">
        <f aca="true" t="shared" si="95" ref="M406:M440">IF($M$21="","",IF(OR(O405=0,O405=""),"",IF((($AS$20*$L$3)-TRUNC($AS$20*$L$3,2))&gt;=0.005,ROUNDUP($AS$20*$L$3,2),ROUNDDOWN($AS$20*$L$3,2))))</f>
      </c>
      <c r="N406" s="61">
        <f t="shared" si="89"/>
      </c>
      <c r="O406" s="144">
        <f aca="true" t="shared" si="96" ref="O406:O440">IF($L$11="","",IF($L$11=0,"",IF(OR($L$6="",$L$10="",$L$9=""),"",IF(AA406=1,0,IF(AA406="","",IF(AA406=1,"",(O405-J406)))))))</f>
      </c>
      <c r="P406" s="144"/>
      <c r="Q406" s="144"/>
      <c r="R406" s="66"/>
      <c r="S406" s="66"/>
      <c r="T406" s="66"/>
      <c r="U406" s="66"/>
      <c r="V406" s="66"/>
      <c r="W406" s="66"/>
      <c r="X406" s="66"/>
      <c r="Y406" s="66"/>
      <c r="Z406" s="66"/>
      <c r="AA406" s="17">
        <f aca="true" t="shared" si="97" ref="AA406:AA440">IF(O405=0,"",IF(O405&lt;J405,1,IF(O405=0,"",IF(AA405=0,"",IF(AA405=1,"",IF(AA405="","",AA405-1))))))</f>
      </c>
      <c r="AB406" s="1">
        <f aca="true" t="shared" si="98" ref="AB406:AB440">IF(AA406=1,1,"")</f>
      </c>
      <c r="AC406" s="14" t="e">
        <f t="shared" si="88"/>
        <v>#VALUE!</v>
      </c>
      <c r="AE406" s="10">
        <f t="shared" si="91"/>
        <v>57146</v>
      </c>
      <c r="AF406" s="1"/>
      <c r="AG406" s="1"/>
      <c r="AH406" s="11"/>
      <c r="AI406" s="11"/>
      <c r="AK406" s="16">
        <f t="shared" si="92"/>
        <v>0</v>
      </c>
      <c r="AO406" s="5"/>
      <c r="AS406" s="5"/>
      <c r="AU406" s="1"/>
    </row>
    <row r="407" spans="2:47" ht="15" customHeight="1">
      <c r="B407" s="59"/>
      <c r="C407" s="59"/>
      <c r="D407" s="59"/>
      <c r="E407" s="59"/>
      <c r="F407" s="18">
        <f t="shared" si="93"/>
      </c>
      <c r="G407" s="153">
        <f t="shared" si="94"/>
      </c>
      <c r="H407" s="153"/>
      <c r="I407" s="133">
        <f aca="true" t="shared" si="99" ref="I407:I440">IF(AA407="","",IF($L$11="","",IF($L$11=0,"",IF(OR($L$6="",$L$10="",$L$9=""),"",TRUNC(($AF$10*O406),2)))))</f>
      </c>
      <c r="J407" s="62">
        <f aca="true" t="shared" si="100" ref="J407:J440">IF($L$11="","",IF($L$11=0,"",IF(OR($L$6="",$L$10="",$L$9=""),"",IF(AA407=1,O406,IF(AA407="","",IF($L$8="TABELA PRICE",(G407-I407),J406))))))</f>
      </c>
      <c r="K407" s="62">
        <f t="shared" si="90"/>
      </c>
      <c r="L407" s="133">
        <f aca="true" t="shared" si="101" ref="L407:L440">IF($M$21="","",IF(OR(O406=0,O406=""),"",IF((($AS$19*O406)-TRUNC($AS$19*O406,2))&gt;=0.005,ROUNDUP($AS$19*O406,2),ROUNDDOWN($AS$19*O406,2))))</f>
      </c>
      <c r="M407" s="62">
        <f t="shared" si="95"/>
      </c>
      <c r="N407" s="61">
        <f t="shared" si="89"/>
      </c>
      <c r="O407" s="144">
        <f t="shared" si="96"/>
      </c>
      <c r="P407" s="144"/>
      <c r="Q407" s="144"/>
      <c r="R407" s="66"/>
      <c r="S407" s="66"/>
      <c r="T407" s="66"/>
      <c r="U407" s="66"/>
      <c r="V407" s="66"/>
      <c r="W407" s="66"/>
      <c r="X407" s="66"/>
      <c r="Y407" s="66"/>
      <c r="Z407" s="66"/>
      <c r="AA407" s="17">
        <f t="shared" si="97"/>
      </c>
      <c r="AB407" s="1">
        <f t="shared" si="98"/>
      </c>
      <c r="AC407" s="14" t="e">
        <f aca="true" t="shared" si="102" ref="AC407:AC440">IF(AA406=0,"",AC406)</f>
        <v>#VALUE!</v>
      </c>
      <c r="AE407" s="10">
        <f t="shared" si="91"/>
        <v>57176</v>
      </c>
      <c r="AF407" s="1"/>
      <c r="AG407" s="1"/>
      <c r="AH407" s="11"/>
      <c r="AI407" s="11"/>
      <c r="AK407" s="16">
        <f t="shared" si="92"/>
        <v>0</v>
      </c>
      <c r="AO407" s="5"/>
      <c r="AS407" s="5"/>
      <c r="AU407" s="1"/>
    </row>
    <row r="408" spans="2:47" ht="15" customHeight="1">
      <c r="B408" s="52"/>
      <c r="C408" s="52"/>
      <c r="D408" s="33"/>
      <c r="E408" s="33"/>
      <c r="F408" s="18">
        <f t="shared" si="93"/>
      </c>
      <c r="G408" s="153">
        <f t="shared" si="94"/>
      </c>
      <c r="H408" s="153"/>
      <c r="I408" s="133">
        <f t="shared" si="99"/>
      </c>
      <c r="J408" s="62">
        <f t="shared" si="100"/>
      </c>
      <c r="K408" s="62">
        <f t="shared" si="90"/>
      </c>
      <c r="L408" s="133">
        <f t="shared" si="101"/>
      </c>
      <c r="M408" s="62">
        <f t="shared" si="95"/>
      </c>
      <c r="N408" s="61">
        <f aca="true" t="shared" si="103" ref="N408:N440">IF($L$11="","",IF($L$11=0,"",IF(OR($L$6="",$L$10="",$L$9=""),"",IF($L$11=0,"",IF(AA407="","",IF(AA407=1,"",IF(AA407=1,(K408+L408+M408+P408),(K408+L408+M408))))))))</f>
      </c>
      <c r="O408" s="144">
        <f t="shared" si="96"/>
      </c>
      <c r="P408" s="144"/>
      <c r="Q408" s="144"/>
      <c r="R408" s="66"/>
      <c r="S408" s="66"/>
      <c r="T408" s="66"/>
      <c r="U408" s="66"/>
      <c r="V408" s="66"/>
      <c r="W408" s="66"/>
      <c r="X408" s="66"/>
      <c r="Y408" s="66"/>
      <c r="Z408" s="66"/>
      <c r="AA408" s="17">
        <f t="shared" si="97"/>
      </c>
      <c r="AB408" s="1">
        <f t="shared" si="98"/>
      </c>
      <c r="AC408" s="14" t="e">
        <f t="shared" si="102"/>
        <v>#VALUE!</v>
      </c>
      <c r="AE408" s="10">
        <f t="shared" si="91"/>
        <v>57207</v>
      </c>
      <c r="AF408" s="1"/>
      <c r="AG408" s="1"/>
      <c r="AH408" s="11"/>
      <c r="AI408" s="11"/>
      <c r="AK408" s="16">
        <f t="shared" si="92"/>
        <v>0</v>
      </c>
      <c r="AO408" s="5"/>
      <c r="AS408" s="5"/>
      <c r="AU408" s="1"/>
    </row>
    <row r="409" spans="2:47" ht="15" customHeight="1">
      <c r="B409" s="59"/>
      <c r="C409" s="59"/>
      <c r="D409" s="59"/>
      <c r="E409" s="59"/>
      <c r="F409" s="18">
        <f t="shared" si="93"/>
      </c>
      <c r="G409" s="153">
        <f t="shared" si="94"/>
      </c>
      <c r="H409" s="153"/>
      <c r="I409" s="133">
        <f t="shared" si="99"/>
      </c>
      <c r="J409" s="62">
        <f t="shared" si="100"/>
      </c>
      <c r="K409" s="62">
        <f t="shared" si="90"/>
      </c>
      <c r="L409" s="133">
        <f t="shared" si="101"/>
      </c>
      <c r="M409" s="62">
        <f t="shared" si="95"/>
      </c>
      <c r="N409" s="61">
        <f t="shared" si="103"/>
      </c>
      <c r="O409" s="144">
        <f t="shared" si="96"/>
      </c>
      <c r="P409" s="144"/>
      <c r="Q409" s="144"/>
      <c r="R409" s="66"/>
      <c r="S409" s="66"/>
      <c r="T409" s="66"/>
      <c r="U409" s="66"/>
      <c r="V409" s="66"/>
      <c r="W409" s="66"/>
      <c r="X409" s="66"/>
      <c r="Y409" s="66"/>
      <c r="Z409" s="66"/>
      <c r="AA409" s="17">
        <f t="shared" si="97"/>
      </c>
      <c r="AB409" s="1">
        <f t="shared" si="98"/>
      </c>
      <c r="AC409" s="14" t="e">
        <f t="shared" si="102"/>
        <v>#VALUE!</v>
      </c>
      <c r="AE409" s="10">
        <f t="shared" si="91"/>
        <v>57238</v>
      </c>
      <c r="AF409" s="1"/>
      <c r="AG409" s="1"/>
      <c r="AH409" s="11"/>
      <c r="AI409" s="11"/>
      <c r="AK409" s="16">
        <f t="shared" si="92"/>
        <v>0</v>
      </c>
      <c r="AO409" s="5"/>
      <c r="AS409" s="5"/>
      <c r="AU409" s="1"/>
    </row>
    <row r="410" spans="2:47" ht="15" customHeight="1">
      <c r="B410" s="52"/>
      <c r="C410" s="52"/>
      <c r="D410" s="33"/>
      <c r="E410" s="33"/>
      <c r="F410" s="18">
        <f t="shared" si="93"/>
      </c>
      <c r="G410" s="153">
        <f t="shared" si="94"/>
      </c>
      <c r="H410" s="153"/>
      <c r="I410" s="133">
        <f t="shared" si="99"/>
      </c>
      <c r="J410" s="62">
        <f t="shared" si="100"/>
      </c>
      <c r="K410" s="62">
        <f t="shared" si="90"/>
      </c>
      <c r="L410" s="133">
        <f t="shared" si="101"/>
      </c>
      <c r="M410" s="62">
        <f t="shared" si="95"/>
      </c>
      <c r="N410" s="61">
        <f t="shared" si="103"/>
      </c>
      <c r="O410" s="144">
        <f t="shared" si="96"/>
      </c>
      <c r="P410" s="144"/>
      <c r="Q410" s="144"/>
      <c r="R410" s="66"/>
      <c r="S410" s="66"/>
      <c r="T410" s="66"/>
      <c r="U410" s="66"/>
      <c r="V410" s="66"/>
      <c r="W410" s="66"/>
      <c r="X410" s="66"/>
      <c r="Y410" s="66"/>
      <c r="Z410" s="66"/>
      <c r="AA410" s="17">
        <f t="shared" si="97"/>
      </c>
      <c r="AB410" s="1">
        <f t="shared" si="98"/>
      </c>
      <c r="AC410" s="14" t="e">
        <f t="shared" si="102"/>
        <v>#VALUE!</v>
      </c>
      <c r="AE410" s="10">
        <f t="shared" si="91"/>
        <v>57268</v>
      </c>
      <c r="AF410" s="1"/>
      <c r="AG410" s="1"/>
      <c r="AH410" s="11"/>
      <c r="AI410" s="11"/>
      <c r="AK410" s="16">
        <f t="shared" si="92"/>
        <v>0</v>
      </c>
      <c r="AO410" s="5"/>
      <c r="AS410" s="5"/>
      <c r="AU410" s="1"/>
    </row>
    <row r="411" spans="2:47" ht="15" customHeight="1">
      <c r="B411" s="59"/>
      <c r="C411" s="59"/>
      <c r="D411" s="59"/>
      <c r="E411" s="59"/>
      <c r="F411" s="18">
        <f t="shared" si="93"/>
      </c>
      <c r="G411" s="153">
        <f t="shared" si="94"/>
      </c>
      <c r="H411" s="153"/>
      <c r="I411" s="133">
        <f t="shared" si="99"/>
      </c>
      <c r="J411" s="62">
        <f t="shared" si="100"/>
      </c>
      <c r="K411" s="62">
        <f t="shared" si="90"/>
      </c>
      <c r="L411" s="133">
        <f t="shared" si="101"/>
      </c>
      <c r="M411" s="62">
        <f t="shared" si="95"/>
      </c>
      <c r="N411" s="61">
        <f t="shared" si="103"/>
      </c>
      <c r="O411" s="144">
        <f t="shared" si="96"/>
      </c>
      <c r="P411" s="144"/>
      <c r="Q411" s="144"/>
      <c r="R411" s="66"/>
      <c r="S411" s="66"/>
      <c r="T411" s="66"/>
      <c r="U411" s="66"/>
      <c r="V411" s="66"/>
      <c r="W411" s="66"/>
      <c r="X411" s="66"/>
      <c r="Y411" s="66"/>
      <c r="Z411" s="66"/>
      <c r="AA411" s="17">
        <f t="shared" si="97"/>
      </c>
      <c r="AB411" s="1">
        <f t="shared" si="98"/>
      </c>
      <c r="AC411" s="14" t="e">
        <f t="shared" si="102"/>
        <v>#VALUE!</v>
      </c>
      <c r="AE411" s="10">
        <f t="shared" si="91"/>
        <v>57299</v>
      </c>
      <c r="AF411" s="1"/>
      <c r="AG411" s="1"/>
      <c r="AH411" s="11"/>
      <c r="AI411" s="11"/>
      <c r="AK411" s="16">
        <f t="shared" si="92"/>
        <v>0</v>
      </c>
      <c r="AO411" s="5"/>
      <c r="AS411" s="5"/>
      <c r="AU411" s="1"/>
    </row>
    <row r="412" spans="2:47" ht="15" customHeight="1">
      <c r="B412" s="52"/>
      <c r="C412" s="52"/>
      <c r="D412" s="33"/>
      <c r="E412" s="33"/>
      <c r="F412" s="18">
        <f t="shared" si="93"/>
      </c>
      <c r="G412" s="153">
        <f t="shared" si="94"/>
      </c>
      <c r="H412" s="153"/>
      <c r="I412" s="133">
        <f t="shared" si="99"/>
      </c>
      <c r="J412" s="62">
        <f t="shared" si="100"/>
      </c>
      <c r="K412" s="62">
        <f t="shared" si="90"/>
      </c>
      <c r="L412" s="133">
        <f t="shared" si="101"/>
      </c>
      <c r="M412" s="62">
        <f t="shared" si="95"/>
      </c>
      <c r="N412" s="61">
        <f t="shared" si="103"/>
      </c>
      <c r="O412" s="144">
        <f t="shared" si="96"/>
      </c>
      <c r="P412" s="144"/>
      <c r="Q412" s="144"/>
      <c r="R412" s="66"/>
      <c r="S412" s="66"/>
      <c r="T412" s="66"/>
      <c r="U412" s="66"/>
      <c r="V412" s="66"/>
      <c r="W412" s="66"/>
      <c r="X412" s="66"/>
      <c r="Y412" s="66"/>
      <c r="Z412" s="66"/>
      <c r="AA412" s="17">
        <f t="shared" si="97"/>
      </c>
      <c r="AB412" s="1">
        <f t="shared" si="98"/>
      </c>
      <c r="AC412" s="14" t="e">
        <f t="shared" si="102"/>
        <v>#VALUE!</v>
      </c>
      <c r="AE412" s="10">
        <f t="shared" si="91"/>
        <v>57329</v>
      </c>
      <c r="AF412" s="1"/>
      <c r="AG412" s="1"/>
      <c r="AH412" s="11"/>
      <c r="AI412" s="11"/>
      <c r="AK412" s="16">
        <f t="shared" si="92"/>
        <v>0</v>
      </c>
      <c r="AO412" s="5"/>
      <c r="AS412" s="5"/>
      <c r="AU412" s="1"/>
    </row>
    <row r="413" spans="2:47" ht="15" customHeight="1">
      <c r="B413" s="59"/>
      <c r="C413" s="59"/>
      <c r="D413" s="59"/>
      <c r="E413" s="59"/>
      <c r="F413" s="18">
        <f t="shared" si="93"/>
      </c>
      <c r="G413" s="153">
        <f t="shared" si="94"/>
      </c>
      <c r="H413" s="153"/>
      <c r="I413" s="133">
        <f t="shared" si="99"/>
      </c>
      <c r="J413" s="62">
        <f t="shared" si="100"/>
      </c>
      <c r="K413" s="62">
        <f t="shared" si="90"/>
      </c>
      <c r="L413" s="133">
        <f t="shared" si="101"/>
      </c>
      <c r="M413" s="62">
        <f t="shared" si="95"/>
      </c>
      <c r="N413" s="61">
        <f t="shared" si="103"/>
      </c>
      <c r="O413" s="144">
        <f t="shared" si="96"/>
      </c>
      <c r="P413" s="144"/>
      <c r="Q413" s="144"/>
      <c r="R413" s="66"/>
      <c r="S413" s="66"/>
      <c r="T413" s="66"/>
      <c r="U413" s="66"/>
      <c r="V413" s="66"/>
      <c r="W413" s="66"/>
      <c r="X413" s="66"/>
      <c r="Y413" s="66"/>
      <c r="Z413" s="66"/>
      <c r="AA413" s="17">
        <f t="shared" si="97"/>
      </c>
      <c r="AB413" s="1">
        <f t="shared" si="98"/>
      </c>
      <c r="AC413" s="14" t="e">
        <f t="shared" si="102"/>
        <v>#VALUE!</v>
      </c>
      <c r="AE413" s="10">
        <f t="shared" si="91"/>
        <v>57360</v>
      </c>
      <c r="AF413" s="1"/>
      <c r="AG413" s="1"/>
      <c r="AH413" s="11"/>
      <c r="AI413" s="11"/>
      <c r="AK413" s="16">
        <f t="shared" si="92"/>
        <v>0</v>
      </c>
      <c r="AO413" s="5"/>
      <c r="AS413" s="5"/>
      <c r="AU413" s="1"/>
    </row>
    <row r="414" spans="2:47" ht="15" customHeight="1">
      <c r="B414" s="52"/>
      <c r="C414" s="52"/>
      <c r="D414" s="33"/>
      <c r="E414" s="33"/>
      <c r="F414" s="18">
        <f t="shared" si="93"/>
      </c>
      <c r="G414" s="153">
        <f t="shared" si="94"/>
      </c>
      <c r="H414" s="153"/>
      <c r="I414" s="133">
        <f t="shared" si="99"/>
      </c>
      <c r="J414" s="62">
        <f t="shared" si="100"/>
      </c>
      <c r="K414" s="62">
        <f t="shared" si="90"/>
      </c>
      <c r="L414" s="133">
        <f t="shared" si="101"/>
      </c>
      <c r="M414" s="62">
        <f t="shared" si="95"/>
      </c>
      <c r="N414" s="61">
        <f t="shared" si="103"/>
      </c>
      <c r="O414" s="144">
        <f t="shared" si="96"/>
      </c>
      <c r="P414" s="144"/>
      <c r="Q414" s="144"/>
      <c r="R414" s="66"/>
      <c r="S414" s="66"/>
      <c r="T414" s="66"/>
      <c r="U414" s="66"/>
      <c r="V414" s="66"/>
      <c r="W414" s="66"/>
      <c r="X414" s="66"/>
      <c r="Y414" s="66"/>
      <c r="Z414" s="66"/>
      <c r="AA414" s="17">
        <f t="shared" si="97"/>
      </c>
      <c r="AB414" s="1">
        <f t="shared" si="98"/>
      </c>
      <c r="AC414" s="14" t="e">
        <f t="shared" si="102"/>
        <v>#VALUE!</v>
      </c>
      <c r="AE414" s="10">
        <f t="shared" si="91"/>
        <v>57391</v>
      </c>
      <c r="AF414" s="1"/>
      <c r="AG414" s="1"/>
      <c r="AH414" s="11"/>
      <c r="AI414" s="11"/>
      <c r="AK414" s="16">
        <f t="shared" si="92"/>
        <v>0</v>
      </c>
      <c r="AO414" s="5"/>
      <c r="AS414" s="5"/>
      <c r="AU414" s="1"/>
    </row>
    <row r="415" spans="2:47" ht="15" customHeight="1">
      <c r="B415" s="59"/>
      <c r="C415" s="59"/>
      <c r="D415" s="59"/>
      <c r="E415" s="59"/>
      <c r="F415" s="18">
        <f t="shared" si="93"/>
      </c>
      <c r="G415" s="153">
        <f t="shared" si="94"/>
      </c>
      <c r="H415" s="153"/>
      <c r="I415" s="133">
        <f t="shared" si="99"/>
      </c>
      <c r="J415" s="62">
        <f t="shared" si="100"/>
      </c>
      <c r="K415" s="62">
        <f t="shared" si="90"/>
      </c>
      <c r="L415" s="133">
        <f t="shared" si="101"/>
      </c>
      <c r="M415" s="62">
        <f t="shared" si="95"/>
      </c>
      <c r="N415" s="61">
        <f t="shared" si="103"/>
      </c>
      <c r="O415" s="144">
        <f t="shared" si="96"/>
      </c>
      <c r="P415" s="144"/>
      <c r="Q415" s="144"/>
      <c r="R415" s="66"/>
      <c r="S415" s="66"/>
      <c r="T415" s="66"/>
      <c r="U415" s="66"/>
      <c r="V415" s="66"/>
      <c r="W415" s="66"/>
      <c r="X415" s="66"/>
      <c r="Y415" s="66"/>
      <c r="Z415" s="66"/>
      <c r="AA415" s="17">
        <f t="shared" si="97"/>
      </c>
      <c r="AB415" s="1">
        <f t="shared" si="98"/>
      </c>
      <c r="AC415" s="14" t="e">
        <f t="shared" si="102"/>
        <v>#VALUE!</v>
      </c>
      <c r="AE415" s="10">
        <f t="shared" si="91"/>
        <v>57419</v>
      </c>
      <c r="AF415" s="1"/>
      <c r="AG415" s="1"/>
      <c r="AH415" s="11"/>
      <c r="AI415" s="11"/>
      <c r="AK415" s="16">
        <f t="shared" si="92"/>
        <v>0</v>
      </c>
      <c r="AO415" s="5"/>
      <c r="AS415" s="5"/>
      <c r="AU415" s="1"/>
    </row>
    <row r="416" spans="2:47" ht="15" customHeight="1">
      <c r="B416" s="52"/>
      <c r="C416" s="52"/>
      <c r="D416" s="33"/>
      <c r="E416" s="33"/>
      <c r="F416" s="18">
        <f t="shared" si="93"/>
      </c>
      <c r="G416" s="153">
        <f t="shared" si="94"/>
      </c>
      <c r="H416" s="153"/>
      <c r="I416" s="133">
        <f t="shared" si="99"/>
      </c>
      <c r="J416" s="62">
        <f t="shared" si="100"/>
      </c>
      <c r="K416" s="62">
        <f t="shared" si="90"/>
      </c>
      <c r="L416" s="133">
        <f t="shared" si="101"/>
      </c>
      <c r="M416" s="62">
        <f t="shared" si="95"/>
      </c>
      <c r="N416" s="61">
        <f t="shared" si="103"/>
      </c>
      <c r="O416" s="144">
        <f t="shared" si="96"/>
      </c>
      <c r="P416" s="144"/>
      <c r="Q416" s="144"/>
      <c r="R416" s="66"/>
      <c r="S416" s="66"/>
      <c r="T416" s="66"/>
      <c r="U416" s="66"/>
      <c r="V416" s="66"/>
      <c r="W416" s="66"/>
      <c r="X416" s="66"/>
      <c r="Y416" s="66"/>
      <c r="Z416" s="66"/>
      <c r="AA416" s="17">
        <f t="shared" si="97"/>
      </c>
      <c r="AB416" s="1">
        <f t="shared" si="98"/>
      </c>
      <c r="AC416" s="14" t="e">
        <f t="shared" si="102"/>
        <v>#VALUE!</v>
      </c>
      <c r="AE416" s="10">
        <f t="shared" si="91"/>
        <v>57450</v>
      </c>
      <c r="AF416" s="1"/>
      <c r="AG416" s="1"/>
      <c r="AH416" s="11"/>
      <c r="AI416" s="11"/>
      <c r="AK416" s="16">
        <f t="shared" si="92"/>
        <v>0</v>
      </c>
      <c r="AO416" s="5"/>
      <c r="AS416" s="5"/>
      <c r="AU416" s="1"/>
    </row>
    <row r="417" spans="2:47" ht="15" customHeight="1">
      <c r="B417" s="59"/>
      <c r="C417" s="59"/>
      <c r="D417" s="59"/>
      <c r="E417" s="59"/>
      <c r="F417" s="18">
        <f t="shared" si="93"/>
      </c>
      <c r="G417" s="153">
        <f t="shared" si="94"/>
      </c>
      <c r="H417" s="153"/>
      <c r="I417" s="133">
        <f t="shared" si="99"/>
      </c>
      <c r="J417" s="62">
        <f t="shared" si="100"/>
      </c>
      <c r="K417" s="62">
        <f t="shared" si="90"/>
      </c>
      <c r="L417" s="133">
        <f t="shared" si="101"/>
      </c>
      <c r="M417" s="62">
        <f t="shared" si="95"/>
      </c>
      <c r="N417" s="61">
        <f t="shared" si="103"/>
      </c>
      <c r="O417" s="144">
        <f t="shared" si="96"/>
      </c>
      <c r="P417" s="144"/>
      <c r="Q417" s="144"/>
      <c r="R417" s="66"/>
      <c r="S417" s="66"/>
      <c r="T417" s="66"/>
      <c r="U417" s="66"/>
      <c r="V417" s="66"/>
      <c r="W417" s="66"/>
      <c r="X417" s="66"/>
      <c r="Y417" s="66"/>
      <c r="Z417" s="66"/>
      <c r="AA417" s="17">
        <f t="shared" si="97"/>
      </c>
      <c r="AB417" s="1">
        <f t="shared" si="98"/>
      </c>
      <c r="AC417" s="14" t="e">
        <f t="shared" si="102"/>
        <v>#VALUE!</v>
      </c>
      <c r="AE417" s="10">
        <f t="shared" si="91"/>
        <v>57480</v>
      </c>
      <c r="AF417" s="1"/>
      <c r="AG417" s="1"/>
      <c r="AH417" s="11"/>
      <c r="AI417" s="11"/>
      <c r="AK417" s="16">
        <f t="shared" si="92"/>
        <v>0</v>
      </c>
      <c r="AO417" s="5"/>
      <c r="AS417" s="5"/>
      <c r="AU417" s="1"/>
    </row>
    <row r="418" spans="2:47" ht="15" customHeight="1">
      <c r="B418" s="52"/>
      <c r="C418" s="52"/>
      <c r="D418" s="33"/>
      <c r="E418" s="33"/>
      <c r="F418" s="18">
        <f t="shared" si="93"/>
      </c>
      <c r="G418" s="153">
        <f t="shared" si="94"/>
      </c>
      <c r="H418" s="153"/>
      <c r="I418" s="133">
        <f t="shared" si="99"/>
      </c>
      <c r="J418" s="62">
        <f t="shared" si="100"/>
      </c>
      <c r="K418" s="62">
        <f t="shared" si="90"/>
      </c>
      <c r="L418" s="133">
        <f t="shared" si="101"/>
      </c>
      <c r="M418" s="62">
        <f t="shared" si="95"/>
      </c>
      <c r="N418" s="61">
        <f t="shared" si="103"/>
      </c>
      <c r="O418" s="144">
        <f t="shared" si="96"/>
      </c>
      <c r="P418" s="144"/>
      <c r="Q418" s="144"/>
      <c r="R418" s="66"/>
      <c r="S418" s="66"/>
      <c r="T418" s="66"/>
      <c r="U418" s="66"/>
      <c r="V418" s="66"/>
      <c r="W418" s="66"/>
      <c r="X418" s="66"/>
      <c r="Y418" s="66"/>
      <c r="Z418" s="66"/>
      <c r="AA418" s="17">
        <f t="shared" si="97"/>
      </c>
      <c r="AB418" s="1">
        <f t="shared" si="98"/>
      </c>
      <c r="AC418" s="14" t="e">
        <f t="shared" si="102"/>
        <v>#VALUE!</v>
      </c>
      <c r="AE418" s="10">
        <f t="shared" si="91"/>
        <v>57511</v>
      </c>
      <c r="AF418" s="1"/>
      <c r="AG418" s="1"/>
      <c r="AH418" s="11"/>
      <c r="AI418" s="11"/>
      <c r="AK418" s="16">
        <f t="shared" si="92"/>
        <v>0</v>
      </c>
      <c r="AO418" s="5"/>
      <c r="AS418" s="5"/>
      <c r="AU418" s="1"/>
    </row>
    <row r="419" spans="2:47" ht="15" customHeight="1">
      <c r="B419" s="59"/>
      <c r="C419" s="59"/>
      <c r="D419" s="59"/>
      <c r="E419" s="59"/>
      <c r="F419" s="18">
        <f t="shared" si="93"/>
      </c>
      <c r="G419" s="153">
        <f t="shared" si="94"/>
      </c>
      <c r="H419" s="153"/>
      <c r="I419" s="133">
        <f t="shared" si="99"/>
      </c>
      <c r="J419" s="62">
        <f t="shared" si="100"/>
      </c>
      <c r="K419" s="62">
        <f t="shared" si="90"/>
      </c>
      <c r="L419" s="133">
        <f t="shared" si="101"/>
      </c>
      <c r="M419" s="62">
        <f t="shared" si="95"/>
      </c>
      <c r="N419" s="61">
        <f t="shared" si="103"/>
      </c>
      <c r="O419" s="144">
        <f t="shared" si="96"/>
      </c>
      <c r="P419" s="144"/>
      <c r="Q419" s="144"/>
      <c r="R419" s="66"/>
      <c r="S419" s="66"/>
      <c r="T419" s="66"/>
      <c r="U419" s="66"/>
      <c r="V419" s="66"/>
      <c r="W419" s="66"/>
      <c r="X419" s="66"/>
      <c r="Y419" s="66"/>
      <c r="Z419" s="66"/>
      <c r="AA419" s="17">
        <f t="shared" si="97"/>
      </c>
      <c r="AB419" s="1">
        <f t="shared" si="98"/>
      </c>
      <c r="AC419" s="14" t="e">
        <f t="shared" si="102"/>
        <v>#VALUE!</v>
      </c>
      <c r="AE419" s="10">
        <f t="shared" si="91"/>
        <v>57541</v>
      </c>
      <c r="AF419" s="1"/>
      <c r="AG419" s="1"/>
      <c r="AH419" s="11"/>
      <c r="AI419" s="11"/>
      <c r="AK419" s="16">
        <f t="shared" si="92"/>
        <v>0</v>
      </c>
      <c r="AO419" s="5"/>
      <c r="AS419" s="5"/>
      <c r="AU419" s="1"/>
    </row>
    <row r="420" spans="2:47" ht="15" customHeight="1">
      <c r="B420" s="52"/>
      <c r="C420" s="52"/>
      <c r="D420" s="33"/>
      <c r="E420" s="33"/>
      <c r="F420" s="18">
        <f t="shared" si="93"/>
      </c>
      <c r="G420" s="153">
        <f t="shared" si="94"/>
      </c>
      <c r="H420" s="153"/>
      <c r="I420" s="133">
        <f t="shared" si="99"/>
      </c>
      <c r="J420" s="62">
        <f t="shared" si="100"/>
      </c>
      <c r="K420" s="62">
        <f t="shared" si="90"/>
      </c>
      <c r="L420" s="133">
        <f t="shared" si="101"/>
      </c>
      <c r="M420" s="62">
        <f t="shared" si="95"/>
      </c>
      <c r="N420" s="61">
        <f t="shared" si="103"/>
      </c>
      <c r="O420" s="144">
        <f t="shared" si="96"/>
      </c>
      <c r="P420" s="144"/>
      <c r="Q420" s="144"/>
      <c r="R420" s="66"/>
      <c r="S420" s="66"/>
      <c r="T420" s="66"/>
      <c r="U420" s="66"/>
      <c r="V420" s="66"/>
      <c r="W420" s="66"/>
      <c r="X420" s="66"/>
      <c r="Y420" s="66"/>
      <c r="Z420" s="66"/>
      <c r="AA420" s="17">
        <f t="shared" si="97"/>
      </c>
      <c r="AB420" s="1">
        <f t="shared" si="98"/>
      </c>
      <c r="AC420" s="14" t="e">
        <f t="shared" si="102"/>
        <v>#VALUE!</v>
      </c>
      <c r="AE420" s="10">
        <f t="shared" si="91"/>
        <v>57572</v>
      </c>
      <c r="AF420" s="1"/>
      <c r="AG420" s="1"/>
      <c r="AH420" s="11"/>
      <c r="AI420" s="11"/>
      <c r="AK420" s="16">
        <f t="shared" si="92"/>
        <v>0</v>
      </c>
      <c r="AO420" s="5"/>
      <c r="AS420" s="5"/>
      <c r="AU420" s="1"/>
    </row>
    <row r="421" spans="2:47" ht="15" customHeight="1">
      <c r="B421" s="59"/>
      <c r="C421" s="59"/>
      <c r="D421" s="59"/>
      <c r="E421" s="59"/>
      <c r="F421" s="18">
        <f t="shared" si="93"/>
      </c>
      <c r="G421" s="153">
        <f t="shared" si="94"/>
      </c>
      <c r="H421" s="153"/>
      <c r="I421" s="133">
        <f t="shared" si="99"/>
      </c>
      <c r="J421" s="62">
        <f t="shared" si="100"/>
      </c>
      <c r="K421" s="62">
        <f t="shared" si="90"/>
      </c>
      <c r="L421" s="133">
        <f t="shared" si="101"/>
      </c>
      <c r="M421" s="62">
        <f t="shared" si="95"/>
      </c>
      <c r="N421" s="61">
        <f t="shared" si="103"/>
      </c>
      <c r="O421" s="144">
        <f t="shared" si="96"/>
      </c>
      <c r="P421" s="144"/>
      <c r="Q421" s="144"/>
      <c r="R421" s="66"/>
      <c r="S421" s="66"/>
      <c r="T421" s="66"/>
      <c r="U421" s="66"/>
      <c r="V421" s="66"/>
      <c r="W421" s="66"/>
      <c r="X421" s="66"/>
      <c r="Y421" s="66"/>
      <c r="Z421" s="66"/>
      <c r="AA421" s="17">
        <f t="shared" si="97"/>
      </c>
      <c r="AB421" s="1">
        <f t="shared" si="98"/>
      </c>
      <c r="AC421" s="14" t="e">
        <f t="shared" si="102"/>
        <v>#VALUE!</v>
      </c>
      <c r="AE421" s="10">
        <f t="shared" si="91"/>
        <v>57603</v>
      </c>
      <c r="AF421" s="1"/>
      <c r="AG421" s="1"/>
      <c r="AH421" s="11"/>
      <c r="AI421" s="11"/>
      <c r="AK421" s="16">
        <f t="shared" si="92"/>
        <v>0</v>
      </c>
      <c r="AO421" s="5"/>
      <c r="AS421" s="5"/>
      <c r="AU421" s="1"/>
    </row>
    <row r="422" spans="2:47" ht="15" customHeight="1">
      <c r="B422" s="52"/>
      <c r="C422" s="52"/>
      <c r="D422" s="33"/>
      <c r="E422" s="33"/>
      <c r="F422" s="18">
        <f t="shared" si="93"/>
      </c>
      <c r="G422" s="153">
        <f t="shared" si="94"/>
      </c>
      <c r="H422" s="153"/>
      <c r="I422" s="133">
        <f t="shared" si="99"/>
      </c>
      <c r="J422" s="62">
        <f t="shared" si="100"/>
      </c>
      <c r="K422" s="62">
        <f t="shared" si="90"/>
      </c>
      <c r="L422" s="133">
        <f t="shared" si="101"/>
      </c>
      <c r="M422" s="62">
        <f t="shared" si="95"/>
      </c>
      <c r="N422" s="61">
        <f t="shared" si="103"/>
      </c>
      <c r="O422" s="144">
        <f t="shared" si="96"/>
      </c>
      <c r="P422" s="144"/>
      <c r="Q422" s="144"/>
      <c r="R422" s="66"/>
      <c r="S422" s="66"/>
      <c r="T422" s="66"/>
      <c r="U422" s="66"/>
      <c r="V422" s="66"/>
      <c r="W422" s="66"/>
      <c r="X422" s="66"/>
      <c r="Y422" s="66"/>
      <c r="Z422" s="66"/>
      <c r="AA422" s="17">
        <f t="shared" si="97"/>
      </c>
      <c r="AB422" s="1">
        <f t="shared" si="98"/>
      </c>
      <c r="AC422" s="14" t="e">
        <f t="shared" si="102"/>
        <v>#VALUE!</v>
      </c>
      <c r="AE422" s="10">
        <f t="shared" si="91"/>
        <v>57633</v>
      </c>
      <c r="AF422" s="1"/>
      <c r="AG422" s="1"/>
      <c r="AH422" s="11"/>
      <c r="AI422" s="11"/>
      <c r="AK422" s="16">
        <f t="shared" si="92"/>
        <v>0</v>
      </c>
      <c r="AO422" s="5"/>
      <c r="AS422" s="5"/>
      <c r="AU422" s="1"/>
    </row>
    <row r="423" spans="2:47" ht="15" customHeight="1">
      <c r="B423" s="59"/>
      <c r="C423" s="59"/>
      <c r="D423" s="59"/>
      <c r="E423" s="59"/>
      <c r="F423" s="18">
        <f t="shared" si="93"/>
      </c>
      <c r="G423" s="153">
        <f t="shared" si="94"/>
      </c>
      <c r="H423" s="153"/>
      <c r="I423" s="133">
        <f t="shared" si="99"/>
      </c>
      <c r="J423" s="62">
        <f t="shared" si="100"/>
      </c>
      <c r="K423" s="62">
        <f t="shared" si="90"/>
      </c>
      <c r="L423" s="133">
        <f t="shared" si="101"/>
      </c>
      <c r="M423" s="62">
        <f t="shared" si="95"/>
      </c>
      <c r="N423" s="61">
        <f t="shared" si="103"/>
      </c>
      <c r="O423" s="144">
        <f t="shared" si="96"/>
      </c>
      <c r="P423" s="144"/>
      <c r="Q423" s="144"/>
      <c r="R423" s="66"/>
      <c r="S423" s="66"/>
      <c r="T423" s="66"/>
      <c r="U423" s="66"/>
      <c r="V423" s="66"/>
      <c r="W423" s="66"/>
      <c r="X423" s="66"/>
      <c r="Y423" s="66"/>
      <c r="Z423" s="66"/>
      <c r="AA423" s="17">
        <f t="shared" si="97"/>
      </c>
      <c r="AB423" s="1">
        <f t="shared" si="98"/>
      </c>
      <c r="AC423" s="14" t="e">
        <f t="shared" si="102"/>
        <v>#VALUE!</v>
      </c>
      <c r="AE423" s="10">
        <f t="shared" si="91"/>
        <v>57664</v>
      </c>
      <c r="AF423" s="1"/>
      <c r="AG423" s="1"/>
      <c r="AH423" s="11"/>
      <c r="AI423" s="11"/>
      <c r="AK423" s="16">
        <f t="shared" si="92"/>
        <v>0</v>
      </c>
      <c r="AO423" s="5"/>
      <c r="AS423" s="5"/>
      <c r="AU423" s="1"/>
    </row>
    <row r="424" spans="2:47" ht="15" customHeight="1">
      <c r="B424" s="52"/>
      <c r="C424" s="52"/>
      <c r="D424" s="33"/>
      <c r="E424" s="33"/>
      <c r="F424" s="18">
        <f t="shared" si="93"/>
      </c>
      <c r="G424" s="153">
        <f t="shared" si="94"/>
      </c>
      <c r="H424" s="153"/>
      <c r="I424" s="133">
        <f t="shared" si="99"/>
      </c>
      <c r="J424" s="62">
        <f t="shared" si="100"/>
      </c>
      <c r="K424" s="62">
        <f t="shared" si="90"/>
      </c>
      <c r="L424" s="133">
        <f t="shared" si="101"/>
      </c>
      <c r="M424" s="62">
        <f t="shared" si="95"/>
      </c>
      <c r="N424" s="61">
        <f t="shared" si="103"/>
      </c>
      <c r="O424" s="144">
        <f t="shared" si="96"/>
      </c>
      <c r="P424" s="144"/>
      <c r="Q424" s="144"/>
      <c r="R424" s="66"/>
      <c r="S424" s="66"/>
      <c r="T424" s="66"/>
      <c r="U424" s="66"/>
      <c r="V424" s="66"/>
      <c r="W424" s="66"/>
      <c r="X424" s="66"/>
      <c r="Y424" s="66"/>
      <c r="Z424" s="66"/>
      <c r="AA424" s="17">
        <f t="shared" si="97"/>
      </c>
      <c r="AB424" s="1">
        <f t="shared" si="98"/>
      </c>
      <c r="AC424" s="14" t="e">
        <f t="shared" si="102"/>
        <v>#VALUE!</v>
      </c>
      <c r="AE424" s="10">
        <f t="shared" si="91"/>
        <v>57694</v>
      </c>
      <c r="AF424" s="1"/>
      <c r="AG424" s="1"/>
      <c r="AH424" s="11"/>
      <c r="AI424" s="11"/>
      <c r="AK424" s="16">
        <f t="shared" si="92"/>
        <v>0</v>
      </c>
      <c r="AO424" s="5"/>
      <c r="AS424" s="5"/>
      <c r="AU424" s="1"/>
    </row>
    <row r="425" spans="2:47" ht="15" customHeight="1">
      <c r="B425" s="59"/>
      <c r="C425" s="59"/>
      <c r="D425" s="59"/>
      <c r="E425" s="59"/>
      <c r="F425" s="18">
        <f t="shared" si="93"/>
      </c>
      <c r="G425" s="153">
        <f t="shared" si="94"/>
      </c>
      <c r="H425" s="153"/>
      <c r="I425" s="133">
        <f t="shared" si="99"/>
      </c>
      <c r="J425" s="62">
        <f t="shared" si="100"/>
      </c>
      <c r="K425" s="62">
        <f t="shared" si="90"/>
      </c>
      <c r="L425" s="133">
        <f t="shared" si="101"/>
      </c>
      <c r="M425" s="62">
        <f t="shared" si="95"/>
      </c>
      <c r="N425" s="61">
        <f t="shared" si="103"/>
      </c>
      <c r="O425" s="144">
        <f t="shared" si="96"/>
      </c>
      <c r="P425" s="144"/>
      <c r="Q425" s="144"/>
      <c r="R425" s="66"/>
      <c r="S425" s="66"/>
      <c r="T425" s="66"/>
      <c r="U425" s="66"/>
      <c r="V425" s="66"/>
      <c r="W425" s="66"/>
      <c r="X425" s="66"/>
      <c r="Y425" s="66"/>
      <c r="Z425" s="66"/>
      <c r="AA425" s="17">
        <f t="shared" si="97"/>
      </c>
      <c r="AB425" s="1">
        <f t="shared" si="98"/>
      </c>
      <c r="AC425" s="14" t="e">
        <f t="shared" si="102"/>
        <v>#VALUE!</v>
      </c>
      <c r="AE425" s="10">
        <f t="shared" si="91"/>
        <v>57725</v>
      </c>
      <c r="AF425" s="1"/>
      <c r="AG425" s="1"/>
      <c r="AH425" s="11"/>
      <c r="AI425" s="11"/>
      <c r="AK425" s="16">
        <f t="shared" si="92"/>
        <v>0</v>
      </c>
      <c r="AO425" s="5"/>
      <c r="AS425" s="5"/>
      <c r="AU425" s="1"/>
    </row>
    <row r="426" spans="2:47" ht="15" customHeight="1">
      <c r="B426" s="52"/>
      <c r="C426" s="52"/>
      <c r="D426" s="33"/>
      <c r="E426" s="33"/>
      <c r="F426" s="18">
        <f t="shared" si="93"/>
      </c>
      <c r="G426" s="153">
        <f t="shared" si="94"/>
      </c>
      <c r="H426" s="153"/>
      <c r="I426" s="133">
        <f t="shared" si="99"/>
      </c>
      <c r="J426" s="62">
        <f t="shared" si="100"/>
      </c>
      <c r="K426" s="62">
        <f t="shared" si="90"/>
      </c>
      <c r="L426" s="133">
        <f t="shared" si="101"/>
      </c>
      <c r="M426" s="62">
        <f t="shared" si="95"/>
      </c>
      <c r="N426" s="61">
        <f t="shared" si="103"/>
      </c>
      <c r="O426" s="144">
        <f t="shared" si="96"/>
      </c>
      <c r="P426" s="144"/>
      <c r="Q426" s="144"/>
      <c r="R426" s="66"/>
      <c r="S426" s="66"/>
      <c r="T426" s="66"/>
      <c r="U426" s="66"/>
      <c r="V426" s="66"/>
      <c r="W426" s="66"/>
      <c r="X426" s="66"/>
      <c r="Y426" s="66"/>
      <c r="Z426" s="66"/>
      <c r="AA426" s="17">
        <f t="shared" si="97"/>
      </c>
      <c r="AB426" s="1">
        <f t="shared" si="98"/>
      </c>
      <c r="AC426" s="14" t="e">
        <f t="shared" si="102"/>
        <v>#VALUE!</v>
      </c>
      <c r="AE426" s="10">
        <f t="shared" si="91"/>
        <v>57756</v>
      </c>
      <c r="AF426" s="1"/>
      <c r="AG426" s="1"/>
      <c r="AH426" s="11"/>
      <c r="AI426" s="11"/>
      <c r="AK426" s="16">
        <f t="shared" si="92"/>
        <v>0</v>
      </c>
      <c r="AO426" s="5"/>
      <c r="AS426" s="5"/>
      <c r="AU426" s="1"/>
    </row>
    <row r="427" spans="2:47" ht="15" customHeight="1">
      <c r="B427" s="59"/>
      <c r="C427" s="59"/>
      <c r="D427" s="59"/>
      <c r="E427" s="59"/>
      <c r="F427" s="18">
        <f t="shared" si="93"/>
      </c>
      <c r="G427" s="153">
        <f t="shared" si="94"/>
      </c>
      <c r="H427" s="153"/>
      <c r="I427" s="133">
        <f t="shared" si="99"/>
      </c>
      <c r="J427" s="62">
        <f t="shared" si="100"/>
      </c>
      <c r="K427" s="62">
        <f t="shared" si="90"/>
      </c>
      <c r="L427" s="133">
        <f t="shared" si="101"/>
      </c>
      <c r="M427" s="62">
        <f t="shared" si="95"/>
      </c>
      <c r="N427" s="61">
        <f t="shared" si="103"/>
      </c>
      <c r="O427" s="144">
        <f t="shared" si="96"/>
      </c>
      <c r="P427" s="144"/>
      <c r="Q427" s="144"/>
      <c r="R427" s="66"/>
      <c r="S427" s="66"/>
      <c r="T427" s="66"/>
      <c r="U427" s="66"/>
      <c r="V427" s="66"/>
      <c r="W427" s="66"/>
      <c r="X427" s="66"/>
      <c r="Y427" s="66"/>
      <c r="Z427" s="66"/>
      <c r="AA427" s="17">
        <f t="shared" si="97"/>
      </c>
      <c r="AB427" s="1">
        <f t="shared" si="98"/>
      </c>
      <c r="AC427" s="14" t="e">
        <f t="shared" si="102"/>
        <v>#VALUE!</v>
      </c>
      <c r="AE427" s="10">
        <f t="shared" si="91"/>
        <v>57784</v>
      </c>
      <c r="AF427" s="1"/>
      <c r="AG427" s="1"/>
      <c r="AH427" s="11"/>
      <c r="AI427" s="11"/>
      <c r="AK427" s="16">
        <f t="shared" si="92"/>
        <v>0</v>
      </c>
      <c r="AO427" s="5"/>
      <c r="AS427" s="5"/>
      <c r="AU427" s="1"/>
    </row>
    <row r="428" spans="2:47" ht="15" customHeight="1">
      <c r="B428" s="52"/>
      <c r="C428" s="52"/>
      <c r="D428" s="33"/>
      <c r="E428" s="33"/>
      <c r="F428" s="18">
        <f t="shared" si="93"/>
      </c>
      <c r="G428" s="153">
        <f t="shared" si="94"/>
      </c>
      <c r="H428" s="153"/>
      <c r="I428" s="133">
        <f t="shared" si="99"/>
      </c>
      <c r="J428" s="62">
        <f t="shared" si="100"/>
      </c>
      <c r="K428" s="62">
        <f t="shared" si="90"/>
      </c>
      <c r="L428" s="133">
        <f t="shared" si="101"/>
      </c>
      <c r="M428" s="62">
        <f t="shared" si="95"/>
      </c>
      <c r="N428" s="61">
        <f t="shared" si="103"/>
      </c>
      <c r="O428" s="144">
        <f t="shared" si="96"/>
      </c>
      <c r="P428" s="144"/>
      <c r="Q428" s="144"/>
      <c r="R428" s="66"/>
      <c r="S428" s="66"/>
      <c r="T428" s="66"/>
      <c r="U428" s="66"/>
      <c r="V428" s="66"/>
      <c r="W428" s="66"/>
      <c r="X428" s="66"/>
      <c r="Y428" s="66"/>
      <c r="Z428" s="66"/>
      <c r="AA428" s="17">
        <f t="shared" si="97"/>
      </c>
      <c r="AB428" s="1">
        <f t="shared" si="98"/>
      </c>
      <c r="AC428" s="14" t="e">
        <f t="shared" si="102"/>
        <v>#VALUE!</v>
      </c>
      <c r="AE428" s="10">
        <f t="shared" si="91"/>
        <v>57815</v>
      </c>
      <c r="AF428" s="1"/>
      <c r="AG428" s="1"/>
      <c r="AH428" s="11"/>
      <c r="AI428" s="11"/>
      <c r="AK428" s="16">
        <f t="shared" si="92"/>
        <v>0</v>
      </c>
      <c r="AO428" s="5"/>
      <c r="AS428" s="5"/>
      <c r="AU428" s="1"/>
    </row>
    <row r="429" spans="2:47" ht="15" customHeight="1">
      <c r="B429" s="59"/>
      <c r="C429" s="59"/>
      <c r="D429" s="59"/>
      <c r="E429" s="59"/>
      <c r="F429" s="18">
        <f t="shared" si="93"/>
      </c>
      <c r="G429" s="153">
        <f t="shared" si="94"/>
      </c>
      <c r="H429" s="153"/>
      <c r="I429" s="133">
        <f t="shared" si="99"/>
      </c>
      <c r="J429" s="62">
        <f t="shared" si="100"/>
      </c>
      <c r="K429" s="62">
        <f t="shared" si="90"/>
      </c>
      <c r="L429" s="133">
        <f t="shared" si="101"/>
      </c>
      <c r="M429" s="62">
        <f t="shared" si="95"/>
      </c>
      <c r="N429" s="61">
        <f t="shared" si="103"/>
      </c>
      <c r="O429" s="144">
        <f t="shared" si="96"/>
      </c>
      <c r="P429" s="144"/>
      <c r="Q429" s="144"/>
      <c r="R429" s="66"/>
      <c r="S429" s="66"/>
      <c r="T429" s="66"/>
      <c r="U429" s="66"/>
      <c r="V429" s="66"/>
      <c r="W429" s="66"/>
      <c r="X429" s="66"/>
      <c r="Y429" s="66"/>
      <c r="Z429" s="66"/>
      <c r="AA429" s="17">
        <f t="shared" si="97"/>
      </c>
      <c r="AB429" s="1">
        <f t="shared" si="98"/>
      </c>
      <c r="AC429" s="14" t="e">
        <f t="shared" si="102"/>
        <v>#VALUE!</v>
      </c>
      <c r="AE429" s="10">
        <f t="shared" si="91"/>
        <v>57845</v>
      </c>
      <c r="AF429" s="1"/>
      <c r="AG429" s="1"/>
      <c r="AH429" s="11"/>
      <c r="AI429" s="11"/>
      <c r="AK429" s="16">
        <f t="shared" si="92"/>
        <v>0</v>
      </c>
      <c r="AO429" s="5"/>
      <c r="AS429" s="5"/>
      <c r="AU429" s="1"/>
    </row>
    <row r="430" spans="2:47" ht="15" customHeight="1">
      <c r="B430" s="52"/>
      <c r="C430" s="52"/>
      <c r="D430" s="33"/>
      <c r="E430" s="33"/>
      <c r="F430" s="18">
        <f t="shared" si="93"/>
      </c>
      <c r="G430" s="153">
        <f t="shared" si="94"/>
      </c>
      <c r="H430" s="153"/>
      <c r="I430" s="133">
        <f t="shared" si="99"/>
      </c>
      <c r="J430" s="62">
        <f t="shared" si="100"/>
      </c>
      <c r="K430" s="62">
        <f t="shared" si="90"/>
      </c>
      <c r="L430" s="133">
        <f t="shared" si="101"/>
      </c>
      <c r="M430" s="62">
        <f t="shared" si="95"/>
      </c>
      <c r="N430" s="61">
        <f t="shared" si="103"/>
      </c>
      <c r="O430" s="144">
        <f t="shared" si="96"/>
      </c>
      <c r="P430" s="144"/>
      <c r="Q430" s="144"/>
      <c r="R430" s="66"/>
      <c r="S430" s="66"/>
      <c r="T430" s="66"/>
      <c r="U430" s="66"/>
      <c r="V430" s="66"/>
      <c r="W430" s="66"/>
      <c r="X430" s="66"/>
      <c r="Y430" s="66"/>
      <c r="Z430" s="66"/>
      <c r="AA430" s="17">
        <f t="shared" si="97"/>
      </c>
      <c r="AB430" s="1">
        <f t="shared" si="98"/>
      </c>
      <c r="AC430" s="14" t="e">
        <f t="shared" si="102"/>
        <v>#VALUE!</v>
      </c>
      <c r="AE430" s="10">
        <f t="shared" si="91"/>
        <v>57876</v>
      </c>
      <c r="AF430" s="1"/>
      <c r="AG430" s="1"/>
      <c r="AH430" s="11"/>
      <c r="AI430" s="11"/>
      <c r="AK430" s="16">
        <f t="shared" si="92"/>
        <v>0</v>
      </c>
      <c r="AO430" s="5"/>
      <c r="AS430" s="5"/>
      <c r="AU430" s="1"/>
    </row>
    <row r="431" spans="2:47" ht="15" customHeight="1">
      <c r="B431" s="59"/>
      <c r="C431" s="59"/>
      <c r="D431" s="59"/>
      <c r="E431" s="59"/>
      <c r="F431" s="18">
        <f t="shared" si="93"/>
      </c>
      <c r="G431" s="153">
        <f t="shared" si="94"/>
      </c>
      <c r="H431" s="153"/>
      <c r="I431" s="133">
        <f t="shared" si="99"/>
      </c>
      <c r="J431" s="62">
        <f t="shared" si="100"/>
      </c>
      <c r="K431" s="62">
        <f t="shared" si="90"/>
      </c>
      <c r="L431" s="133">
        <f t="shared" si="101"/>
      </c>
      <c r="M431" s="62">
        <f t="shared" si="95"/>
      </c>
      <c r="N431" s="61">
        <f t="shared" si="103"/>
      </c>
      <c r="O431" s="144">
        <f t="shared" si="96"/>
      </c>
      <c r="P431" s="144"/>
      <c r="Q431" s="144"/>
      <c r="R431" s="66"/>
      <c r="S431" s="66"/>
      <c r="T431" s="66"/>
      <c r="U431" s="66"/>
      <c r="V431" s="66"/>
      <c r="W431" s="66"/>
      <c r="X431" s="66"/>
      <c r="Y431" s="66"/>
      <c r="Z431" s="66"/>
      <c r="AA431" s="17">
        <f t="shared" si="97"/>
      </c>
      <c r="AB431" s="1">
        <f t="shared" si="98"/>
      </c>
      <c r="AC431" s="14" t="e">
        <f t="shared" si="102"/>
        <v>#VALUE!</v>
      </c>
      <c r="AE431" s="10">
        <f t="shared" si="91"/>
        <v>57906</v>
      </c>
      <c r="AF431" s="1"/>
      <c r="AG431" s="1"/>
      <c r="AH431" s="11"/>
      <c r="AI431" s="11"/>
      <c r="AK431" s="16">
        <f t="shared" si="92"/>
        <v>0</v>
      </c>
      <c r="AO431" s="5"/>
      <c r="AS431" s="5"/>
      <c r="AU431" s="1"/>
    </row>
    <row r="432" spans="2:47" ht="15" customHeight="1">
      <c r="B432" s="52"/>
      <c r="C432" s="52"/>
      <c r="D432" s="33"/>
      <c r="E432" s="33"/>
      <c r="F432" s="18">
        <f t="shared" si="93"/>
      </c>
      <c r="G432" s="153">
        <f t="shared" si="94"/>
      </c>
      <c r="H432" s="153"/>
      <c r="I432" s="133">
        <f t="shared" si="99"/>
      </c>
      <c r="J432" s="62">
        <f t="shared" si="100"/>
      </c>
      <c r="K432" s="62">
        <f t="shared" si="90"/>
      </c>
      <c r="L432" s="133">
        <f t="shared" si="101"/>
      </c>
      <c r="M432" s="62">
        <f t="shared" si="95"/>
      </c>
      <c r="N432" s="61">
        <f t="shared" si="103"/>
      </c>
      <c r="O432" s="144">
        <f t="shared" si="96"/>
      </c>
      <c r="P432" s="144"/>
      <c r="Q432" s="144"/>
      <c r="R432" s="66"/>
      <c r="S432" s="66"/>
      <c r="T432" s="66"/>
      <c r="U432" s="66"/>
      <c r="V432" s="66"/>
      <c r="W432" s="66"/>
      <c r="X432" s="66"/>
      <c r="Y432" s="66"/>
      <c r="Z432" s="66"/>
      <c r="AA432" s="17">
        <f t="shared" si="97"/>
      </c>
      <c r="AB432" s="1">
        <f t="shared" si="98"/>
      </c>
      <c r="AC432" s="14" t="e">
        <f t="shared" si="102"/>
        <v>#VALUE!</v>
      </c>
      <c r="AE432" s="10">
        <f t="shared" si="91"/>
        <v>57937</v>
      </c>
      <c r="AF432" s="1"/>
      <c r="AG432" s="1"/>
      <c r="AH432" s="11"/>
      <c r="AI432" s="11"/>
      <c r="AK432" s="16">
        <f t="shared" si="92"/>
        <v>0</v>
      </c>
      <c r="AO432" s="5"/>
      <c r="AS432" s="5"/>
      <c r="AU432" s="1"/>
    </row>
    <row r="433" spans="2:47" ht="15" customHeight="1">
      <c r="B433" s="59"/>
      <c r="C433" s="59"/>
      <c r="D433" s="59"/>
      <c r="E433" s="59"/>
      <c r="F433" s="18">
        <f t="shared" si="93"/>
      </c>
      <c r="G433" s="153">
        <f t="shared" si="94"/>
      </c>
      <c r="H433" s="153"/>
      <c r="I433" s="133">
        <f t="shared" si="99"/>
      </c>
      <c r="J433" s="62">
        <f t="shared" si="100"/>
      </c>
      <c r="K433" s="62">
        <f t="shared" si="90"/>
      </c>
      <c r="L433" s="133">
        <f t="shared" si="101"/>
      </c>
      <c r="M433" s="62">
        <f t="shared" si="95"/>
      </c>
      <c r="N433" s="61">
        <f t="shared" si="103"/>
      </c>
      <c r="O433" s="144">
        <f t="shared" si="96"/>
      </c>
      <c r="P433" s="144"/>
      <c r="Q433" s="144"/>
      <c r="R433" s="66"/>
      <c r="S433" s="66"/>
      <c r="T433" s="66"/>
      <c r="U433" s="66"/>
      <c r="V433" s="66"/>
      <c r="W433" s="66"/>
      <c r="X433" s="66"/>
      <c r="Y433" s="66"/>
      <c r="Z433" s="66"/>
      <c r="AA433" s="17">
        <f t="shared" si="97"/>
      </c>
      <c r="AB433" s="1">
        <f t="shared" si="98"/>
      </c>
      <c r="AC433" s="14" t="e">
        <f t="shared" si="102"/>
        <v>#VALUE!</v>
      </c>
      <c r="AE433" s="10">
        <f t="shared" si="91"/>
        <v>57968</v>
      </c>
      <c r="AF433" s="1"/>
      <c r="AG433" s="1"/>
      <c r="AH433" s="11"/>
      <c r="AI433" s="11"/>
      <c r="AK433" s="16">
        <f t="shared" si="92"/>
        <v>0</v>
      </c>
      <c r="AO433" s="5"/>
      <c r="AS433" s="5"/>
      <c r="AU433" s="1"/>
    </row>
    <row r="434" spans="2:47" ht="15" customHeight="1">
      <c r="B434" s="52"/>
      <c r="C434" s="52"/>
      <c r="D434" s="33"/>
      <c r="E434" s="33"/>
      <c r="F434" s="18">
        <f t="shared" si="93"/>
      </c>
      <c r="G434" s="153">
        <f t="shared" si="94"/>
      </c>
      <c r="H434" s="153"/>
      <c r="I434" s="133">
        <f t="shared" si="99"/>
      </c>
      <c r="J434" s="62">
        <f t="shared" si="100"/>
      </c>
      <c r="K434" s="62">
        <f t="shared" si="90"/>
      </c>
      <c r="L434" s="133">
        <f t="shared" si="101"/>
      </c>
      <c r="M434" s="62">
        <f t="shared" si="95"/>
      </c>
      <c r="N434" s="61">
        <f t="shared" si="103"/>
      </c>
      <c r="O434" s="144">
        <f t="shared" si="96"/>
      </c>
      <c r="P434" s="144"/>
      <c r="Q434" s="144"/>
      <c r="R434" s="66"/>
      <c r="S434" s="66"/>
      <c r="T434" s="66"/>
      <c r="U434" s="66"/>
      <c r="V434" s="66"/>
      <c r="W434" s="66"/>
      <c r="X434" s="66"/>
      <c r="Y434" s="66"/>
      <c r="Z434" s="66"/>
      <c r="AA434" s="17">
        <f t="shared" si="97"/>
      </c>
      <c r="AB434" s="1">
        <f t="shared" si="98"/>
      </c>
      <c r="AC434" s="14" t="e">
        <f t="shared" si="102"/>
        <v>#VALUE!</v>
      </c>
      <c r="AE434" s="10">
        <f t="shared" si="91"/>
        <v>57998</v>
      </c>
      <c r="AF434" s="1"/>
      <c r="AG434" s="1"/>
      <c r="AH434" s="11"/>
      <c r="AI434" s="11"/>
      <c r="AK434" s="16">
        <f t="shared" si="92"/>
        <v>0</v>
      </c>
      <c r="AO434" s="5"/>
      <c r="AS434" s="5"/>
      <c r="AU434" s="1"/>
    </row>
    <row r="435" spans="2:47" ht="15" customHeight="1">
      <c r="B435" s="59"/>
      <c r="C435" s="59"/>
      <c r="D435" s="59"/>
      <c r="E435" s="59"/>
      <c r="F435" s="18">
        <f t="shared" si="93"/>
      </c>
      <c r="G435" s="153">
        <f t="shared" si="94"/>
      </c>
      <c r="H435" s="153"/>
      <c r="I435" s="133">
        <f t="shared" si="99"/>
      </c>
      <c r="J435" s="62">
        <f t="shared" si="100"/>
      </c>
      <c r="K435" s="62">
        <f t="shared" si="90"/>
      </c>
      <c r="L435" s="133">
        <f t="shared" si="101"/>
      </c>
      <c r="M435" s="62">
        <f t="shared" si="95"/>
      </c>
      <c r="N435" s="61">
        <f t="shared" si="103"/>
      </c>
      <c r="O435" s="144">
        <f t="shared" si="96"/>
      </c>
      <c r="P435" s="144"/>
      <c r="Q435" s="144"/>
      <c r="R435" s="66"/>
      <c r="S435" s="66"/>
      <c r="T435" s="66"/>
      <c r="U435" s="66"/>
      <c r="V435" s="66"/>
      <c r="W435" s="66"/>
      <c r="X435" s="66"/>
      <c r="Y435" s="66"/>
      <c r="Z435" s="66"/>
      <c r="AA435" s="17">
        <f t="shared" si="97"/>
      </c>
      <c r="AB435" s="1">
        <f t="shared" si="98"/>
      </c>
      <c r="AC435" s="14" t="e">
        <f t="shared" si="102"/>
        <v>#VALUE!</v>
      </c>
      <c r="AE435" s="10">
        <f t="shared" si="91"/>
        <v>58029</v>
      </c>
      <c r="AF435" s="1"/>
      <c r="AG435" s="1"/>
      <c r="AH435" s="11"/>
      <c r="AI435" s="11"/>
      <c r="AK435" s="16">
        <f t="shared" si="92"/>
        <v>0</v>
      </c>
      <c r="AO435" s="5"/>
      <c r="AS435" s="5"/>
      <c r="AU435" s="1"/>
    </row>
    <row r="436" spans="2:47" ht="15" customHeight="1">
      <c r="B436" s="52"/>
      <c r="C436" s="52"/>
      <c r="D436" s="33"/>
      <c r="E436" s="33"/>
      <c r="F436" s="18">
        <f t="shared" si="93"/>
      </c>
      <c r="G436" s="153">
        <f t="shared" si="94"/>
      </c>
      <c r="H436" s="153"/>
      <c r="I436" s="133">
        <f t="shared" si="99"/>
      </c>
      <c r="J436" s="62">
        <f t="shared" si="100"/>
      </c>
      <c r="K436" s="62">
        <f t="shared" si="90"/>
      </c>
      <c r="L436" s="133">
        <f t="shared" si="101"/>
      </c>
      <c r="M436" s="62">
        <f t="shared" si="95"/>
      </c>
      <c r="N436" s="61">
        <f t="shared" si="103"/>
      </c>
      <c r="O436" s="144">
        <f t="shared" si="96"/>
      </c>
      <c r="P436" s="144"/>
      <c r="Q436" s="144"/>
      <c r="R436" s="66"/>
      <c r="S436" s="66"/>
      <c r="T436" s="66"/>
      <c r="U436" s="66"/>
      <c r="V436" s="66"/>
      <c r="W436" s="66"/>
      <c r="X436" s="66"/>
      <c r="Y436" s="66"/>
      <c r="Z436" s="66"/>
      <c r="AA436" s="17">
        <f t="shared" si="97"/>
      </c>
      <c r="AB436" s="1">
        <f t="shared" si="98"/>
      </c>
      <c r="AC436" s="14" t="e">
        <f t="shared" si="102"/>
        <v>#VALUE!</v>
      </c>
      <c r="AE436" s="10">
        <f t="shared" si="91"/>
        <v>58059</v>
      </c>
      <c r="AF436" s="1"/>
      <c r="AG436" s="1"/>
      <c r="AH436" s="11"/>
      <c r="AI436" s="11"/>
      <c r="AK436" s="16">
        <f t="shared" si="92"/>
        <v>0</v>
      </c>
      <c r="AO436" s="5"/>
      <c r="AS436" s="5"/>
      <c r="AU436" s="1"/>
    </row>
    <row r="437" spans="2:47" ht="15" customHeight="1">
      <c r="B437" s="59"/>
      <c r="C437" s="59"/>
      <c r="D437" s="59"/>
      <c r="E437" s="59"/>
      <c r="F437" s="18">
        <f t="shared" si="93"/>
      </c>
      <c r="G437" s="153">
        <f t="shared" si="94"/>
      </c>
      <c r="H437" s="153"/>
      <c r="I437" s="133">
        <f t="shared" si="99"/>
      </c>
      <c r="J437" s="62">
        <f t="shared" si="100"/>
      </c>
      <c r="K437" s="62">
        <f t="shared" si="90"/>
      </c>
      <c r="L437" s="133">
        <f t="shared" si="101"/>
      </c>
      <c r="M437" s="62">
        <f t="shared" si="95"/>
      </c>
      <c r="N437" s="61">
        <f t="shared" si="103"/>
      </c>
      <c r="O437" s="144">
        <f t="shared" si="96"/>
      </c>
      <c r="P437" s="144"/>
      <c r="Q437" s="144"/>
      <c r="R437" s="66"/>
      <c r="S437" s="66"/>
      <c r="T437" s="66"/>
      <c r="U437" s="66"/>
      <c r="V437" s="66"/>
      <c r="W437" s="66"/>
      <c r="X437" s="66"/>
      <c r="Y437" s="66"/>
      <c r="Z437" s="66"/>
      <c r="AA437" s="17">
        <f t="shared" si="97"/>
      </c>
      <c r="AB437" s="1">
        <f t="shared" si="98"/>
      </c>
      <c r="AC437" s="14" t="e">
        <f t="shared" si="102"/>
        <v>#VALUE!</v>
      </c>
      <c r="AE437" s="10">
        <f t="shared" si="91"/>
        <v>58090</v>
      </c>
      <c r="AF437" s="1"/>
      <c r="AG437" s="1"/>
      <c r="AH437" s="11"/>
      <c r="AI437" s="11"/>
      <c r="AK437" s="16">
        <f t="shared" si="92"/>
        <v>0</v>
      </c>
      <c r="AO437" s="5"/>
      <c r="AS437" s="5"/>
      <c r="AU437" s="1"/>
    </row>
    <row r="438" spans="2:47" ht="15" customHeight="1">
      <c r="B438" s="52"/>
      <c r="C438" s="52"/>
      <c r="D438" s="33"/>
      <c r="E438" s="33"/>
      <c r="F438" s="18">
        <f t="shared" si="93"/>
      </c>
      <c r="G438" s="153">
        <f t="shared" si="94"/>
      </c>
      <c r="H438" s="153"/>
      <c r="I438" s="133">
        <f t="shared" si="99"/>
      </c>
      <c r="J438" s="62">
        <f t="shared" si="100"/>
      </c>
      <c r="K438" s="62">
        <f t="shared" si="90"/>
      </c>
      <c r="L438" s="133">
        <f t="shared" si="101"/>
      </c>
      <c r="M438" s="62">
        <f t="shared" si="95"/>
      </c>
      <c r="N438" s="61">
        <f t="shared" si="103"/>
      </c>
      <c r="O438" s="144">
        <f t="shared" si="96"/>
      </c>
      <c r="P438" s="144"/>
      <c r="Q438" s="144"/>
      <c r="R438" s="66"/>
      <c r="S438" s="66"/>
      <c r="T438" s="66"/>
      <c r="U438" s="66"/>
      <c r="V438" s="66"/>
      <c r="W438" s="66"/>
      <c r="X438" s="66"/>
      <c r="Y438" s="66"/>
      <c r="Z438" s="66"/>
      <c r="AA438" s="17">
        <f t="shared" si="97"/>
      </c>
      <c r="AB438" s="1">
        <f t="shared" si="98"/>
      </c>
      <c r="AC438" s="14" t="e">
        <f t="shared" si="102"/>
        <v>#VALUE!</v>
      </c>
      <c r="AE438" s="10">
        <f t="shared" si="91"/>
        <v>58121</v>
      </c>
      <c r="AF438" s="1"/>
      <c r="AG438" s="1"/>
      <c r="AH438" s="11"/>
      <c r="AI438" s="11"/>
      <c r="AK438" s="16">
        <f t="shared" si="92"/>
        <v>0</v>
      </c>
      <c r="AO438" s="5"/>
      <c r="AS438" s="5"/>
      <c r="AU438" s="1"/>
    </row>
    <row r="439" spans="2:47" ht="15" customHeight="1">
      <c r="B439" s="59"/>
      <c r="C439" s="59"/>
      <c r="D439" s="59"/>
      <c r="E439" s="59"/>
      <c r="F439" s="18">
        <f t="shared" si="93"/>
      </c>
      <c r="G439" s="153">
        <f t="shared" si="94"/>
      </c>
      <c r="H439" s="153"/>
      <c r="I439" s="133">
        <f t="shared" si="99"/>
      </c>
      <c r="J439" s="62">
        <f t="shared" si="100"/>
      </c>
      <c r="K439" s="62">
        <f t="shared" si="90"/>
      </c>
      <c r="L439" s="133">
        <f t="shared" si="101"/>
      </c>
      <c r="M439" s="62">
        <f t="shared" si="95"/>
      </c>
      <c r="N439" s="61">
        <f t="shared" si="103"/>
      </c>
      <c r="O439" s="144">
        <f t="shared" si="96"/>
      </c>
      <c r="P439" s="144"/>
      <c r="Q439" s="144"/>
      <c r="R439" s="66"/>
      <c r="S439" s="66"/>
      <c r="T439" s="66"/>
      <c r="U439" s="66"/>
      <c r="V439" s="66"/>
      <c r="W439" s="66"/>
      <c r="X439" s="66"/>
      <c r="Y439" s="66"/>
      <c r="Z439" s="66"/>
      <c r="AA439" s="17">
        <f t="shared" si="97"/>
      </c>
      <c r="AB439" s="1">
        <f t="shared" si="98"/>
      </c>
      <c r="AC439" s="14" t="e">
        <f t="shared" si="102"/>
        <v>#VALUE!</v>
      </c>
      <c r="AE439" s="10">
        <f t="shared" si="91"/>
        <v>58149</v>
      </c>
      <c r="AF439" s="1"/>
      <c r="AG439" s="1"/>
      <c r="AH439" s="11"/>
      <c r="AI439" s="11"/>
      <c r="AK439" s="16">
        <f t="shared" si="92"/>
        <v>0</v>
      </c>
      <c r="AO439" s="5"/>
      <c r="AS439" s="5"/>
      <c r="AU439" s="1"/>
    </row>
    <row r="440" spans="2:47" ht="15" customHeight="1">
      <c r="B440" s="52"/>
      <c r="C440" s="52"/>
      <c r="D440" s="33"/>
      <c r="E440" s="33"/>
      <c r="F440" s="18">
        <f t="shared" si="93"/>
      </c>
      <c r="G440" s="153">
        <f t="shared" si="94"/>
      </c>
      <c r="H440" s="153"/>
      <c r="I440" s="133">
        <f t="shared" si="99"/>
      </c>
      <c r="J440" s="62">
        <f t="shared" si="100"/>
      </c>
      <c r="K440" s="62">
        <f t="shared" si="90"/>
      </c>
      <c r="L440" s="133">
        <f t="shared" si="101"/>
      </c>
      <c r="M440" s="62">
        <f t="shared" si="95"/>
      </c>
      <c r="N440" s="61">
        <f t="shared" si="103"/>
      </c>
      <c r="O440" s="144">
        <f t="shared" si="96"/>
      </c>
      <c r="P440" s="144"/>
      <c r="Q440" s="144"/>
      <c r="R440" s="66"/>
      <c r="S440" s="66"/>
      <c r="T440" s="66"/>
      <c r="U440" s="66"/>
      <c r="V440" s="66"/>
      <c r="W440" s="66"/>
      <c r="X440" s="66"/>
      <c r="Y440" s="66"/>
      <c r="Z440" s="66"/>
      <c r="AA440" s="17">
        <f t="shared" si="97"/>
      </c>
      <c r="AB440" s="1">
        <f t="shared" si="98"/>
      </c>
      <c r="AC440" s="14" t="e">
        <f t="shared" si="102"/>
        <v>#VALUE!</v>
      </c>
      <c r="AE440" s="10">
        <f t="shared" si="91"/>
        <v>58180</v>
      </c>
      <c r="AF440" s="1"/>
      <c r="AG440" s="1"/>
      <c r="AH440" s="11"/>
      <c r="AI440" s="11"/>
      <c r="AK440" s="16">
        <f t="shared" si="92"/>
        <v>0</v>
      </c>
      <c r="AO440" s="5"/>
      <c r="AS440" s="5"/>
      <c r="AU440" s="1"/>
    </row>
    <row r="441" spans="6:43" ht="15" customHeight="1">
      <c r="F441" s="2"/>
      <c r="G441" s="2"/>
      <c r="H441" s="1"/>
      <c r="I441" s="1"/>
      <c r="J441" s="2"/>
      <c r="P441" s="1"/>
      <c r="R441" s="60"/>
      <c r="S441" s="60"/>
      <c r="T441" s="60"/>
      <c r="U441" s="60"/>
      <c r="V441" s="60"/>
      <c r="W441" s="60"/>
      <c r="X441" s="60"/>
      <c r="Y441" s="60"/>
      <c r="Z441" s="60"/>
      <c r="AA441" s="2"/>
      <c r="AC441" s="17">
        <f>IF(AA440=0,"",IF(AA440=1,"",IF(AA440="","",AA440-1)))</f>
      </c>
      <c r="AE441" s="4"/>
      <c r="AF441" s="1"/>
      <c r="AG441" s="10"/>
      <c r="AH441" s="19"/>
      <c r="AI441" s="19"/>
      <c r="AJ441" s="35" t="e">
        <f>_XLL.XTIR(AH20:AH440,AE20:AE440,0.01)</f>
        <v>#NUM!</v>
      </c>
      <c r="AK441" s="36" t="s">
        <v>28</v>
      </c>
      <c r="AL441" s="5" t="s">
        <v>27</v>
      </c>
      <c r="AM441" s="37" t="e">
        <f>_XLL.XTIR(AK20:AK440,AE20:AE440,0.01)</f>
        <v>#VALUE!</v>
      </c>
      <c r="AN441" s="36" t="s">
        <v>28</v>
      </c>
      <c r="AO441" s="5" t="s">
        <v>27</v>
      </c>
      <c r="AP441" s="19"/>
      <c r="AQ441" s="19">
        <f aca="true" t="shared" si="104" ref="AQ441:AQ472">F381</f>
      </c>
    </row>
    <row r="442" spans="6:43" ht="15" customHeight="1">
      <c r="F442" s="2"/>
      <c r="G442" s="2"/>
      <c r="H442" s="1"/>
      <c r="R442" s="60"/>
      <c r="S442" s="60"/>
      <c r="T442" s="60"/>
      <c r="U442" s="60"/>
      <c r="V442" s="60"/>
      <c r="W442" s="60"/>
      <c r="X442" s="60"/>
      <c r="Y442" s="60"/>
      <c r="Z442" s="60"/>
      <c r="AA442" s="2"/>
      <c r="AE442" s="4"/>
      <c r="AF442" s="4"/>
      <c r="AG442" s="10"/>
      <c r="AM442" s="1" t="e">
        <f>CONCATENATE(((ROUNDUP(AM441,6))*100),AN441,AO441)</f>
        <v>#VALUE!</v>
      </c>
      <c r="AO442" s="5"/>
      <c r="AQ442" s="19">
        <f t="shared" si="104"/>
      </c>
    </row>
    <row r="443" spans="6:43" ht="15" customHeight="1">
      <c r="F443" s="2"/>
      <c r="G443" s="2"/>
      <c r="H443" s="1"/>
      <c r="R443" s="60"/>
      <c r="S443" s="60"/>
      <c r="T443" s="60"/>
      <c r="U443" s="60"/>
      <c r="V443" s="60"/>
      <c r="W443" s="60"/>
      <c r="X443" s="60"/>
      <c r="Y443" s="60"/>
      <c r="Z443" s="60"/>
      <c r="AA443" s="2"/>
      <c r="AE443" s="4"/>
      <c r="AF443" s="4"/>
      <c r="AG443" s="19"/>
      <c r="AO443" s="5"/>
      <c r="AQ443" s="19">
        <f t="shared" si="104"/>
      </c>
    </row>
    <row r="444" spans="6:43" ht="15" customHeight="1">
      <c r="F444" s="2"/>
      <c r="G444" s="2"/>
      <c r="H444" s="1"/>
      <c r="R444" s="60"/>
      <c r="S444" s="60"/>
      <c r="T444" s="60"/>
      <c r="U444" s="60"/>
      <c r="V444" s="60"/>
      <c r="W444" s="60"/>
      <c r="X444" s="60"/>
      <c r="Y444" s="60"/>
      <c r="Z444" s="60"/>
      <c r="AA444" s="2"/>
      <c r="AE444" s="4"/>
      <c r="AF444" s="4"/>
      <c r="AG444" s="1"/>
      <c r="AO444" s="5"/>
      <c r="AP444" s="5" t="s">
        <v>1</v>
      </c>
      <c r="AQ444" s="19">
        <f t="shared" si="104"/>
      </c>
    </row>
    <row r="445" spans="6:43" ht="15" customHeight="1">
      <c r="F445" s="2"/>
      <c r="G445" s="2"/>
      <c r="H445" s="1"/>
      <c r="R445" s="60"/>
      <c r="S445" s="60"/>
      <c r="T445" s="60"/>
      <c r="U445" s="60"/>
      <c r="V445" s="60"/>
      <c r="W445" s="60"/>
      <c r="X445" s="60"/>
      <c r="Y445" s="60"/>
      <c r="Z445" s="60"/>
      <c r="AA445" s="2"/>
      <c r="AE445" s="4"/>
      <c r="AF445" s="4"/>
      <c r="AH445" s="36"/>
      <c r="AI445" s="5"/>
      <c r="AM445" s="38" t="s">
        <v>2</v>
      </c>
      <c r="AN445" s="39" t="e">
        <f>AM441*100</f>
        <v>#VALUE!</v>
      </c>
      <c r="AO445" s="36" t="s">
        <v>0</v>
      </c>
      <c r="AP445" s="5" t="s">
        <v>1</v>
      </c>
      <c r="AQ445" s="19">
        <f t="shared" si="104"/>
      </c>
    </row>
    <row r="446" spans="6:43" ht="15" customHeight="1">
      <c r="F446" s="2"/>
      <c r="G446" s="2"/>
      <c r="H446" s="1"/>
      <c r="R446" s="60"/>
      <c r="S446" s="60"/>
      <c r="T446" s="60"/>
      <c r="U446" s="60"/>
      <c r="V446" s="60"/>
      <c r="W446" s="60"/>
      <c r="X446" s="60"/>
      <c r="Y446" s="60"/>
      <c r="Z446" s="60"/>
      <c r="AA446" s="2"/>
      <c r="AE446" s="4"/>
      <c r="AF446" s="4"/>
      <c r="AH446" s="36"/>
      <c r="AI446" s="5"/>
      <c r="AM446" s="38" t="s">
        <v>3</v>
      </c>
      <c r="AN446" s="39" t="e">
        <f>AN454</f>
        <v>#VALUE!</v>
      </c>
      <c r="AO446" s="36" t="s">
        <v>0</v>
      </c>
      <c r="AP446" s="40" t="s">
        <v>6</v>
      </c>
      <c r="AQ446" s="19">
        <f t="shared" si="104"/>
      </c>
    </row>
    <row r="447" spans="6:43" ht="15" customHeight="1">
      <c r="F447" s="2"/>
      <c r="G447" s="2"/>
      <c r="H447" s="1"/>
      <c r="R447" s="60"/>
      <c r="S447" s="60"/>
      <c r="T447" s="60"/>
      <c r="U447" s="60"/>
      <c r="V447" s="60"/>
      <c r="W447" s="60"/>
      <c r="X447" s="60"/>
      <c r="Y447" s="60"/>
      <c r="Z447" s="60"/>
      <c r="AA447" s="2"/>
      <c r="AE447" s="4"/>
      <c r="AF447" s="4"/>
      <c r="AG447" s="39"/>
      <c r="AH447" s="36"/>
      <c r="AI447" s="40"/>
      <c r="AM447" s="38" t="s">
        <v>3</v>
      </c>
      <c r="AN447" s="39" t="e">
        <f>AN446/12</f>
        <v>#VALUE!</v>
      </c>
      <c r="AO447" s="36" t="s">
        <v>0</v>
      </c>
      <c r="AP447" s="42"/>
      <c r="AQ447" s="19">
        <f t="shared" si="104"/>
      </c>
    </row>
    <row r="448" spans="6:43" ht="15" customHeight="1">
      <c r="F448" s="2"/>
      <c r="G448" s="2"/>
      <c r="H448" s="1"/>
      <c r="S448" s="2"/>
      <c r="T448" s="2"/>
      <c r="U448" s="2"/>
      <c r="V448" s="2"/>
      <c r="W448" s="2"/>
      <c r="X448" s="2"/>
      <c r="Y448" s="2"/>
      <c r="Z448" s="2"/>
      <c r="AA448" s="2"/>
      <c r="AE448" s="4"/>
      <c r="AF448" s="4"/>
      <c r="AG448" s="39"/>
      <c r="AH448" s="42"/>
      <c r="AI448" s="42"/>
      <c r="AM448" s="43"/>
      <c r="AN448" s="1" t="e">
        <f>CONCATENATE(((ROUNDUP(AN447,4))),AO447,AP446)</f>
        <v>#VALUE!</v>
      </c>
      <c r="AO448" s="42"/>
      <c r="AQ448" s="19">
        <f t="shared" si="104"/>
      </c>
    </row>
    <row r="449" spans="6:43" ht="15" customHeight="1">
      <c r="F449" s="2"/>
      <c r="G449" s="2"/>
      <c r="H449" s="1"/>
      <c r="S449" s="2"/>
      <c r="T449" s="2"/>
      <c r="U449" s="2"/>
      <c r="V449" s="2"/>
      <c r="W449" s="2"/>
      <c r="X449" s="2"/>
      <c r="Y449" s="2"/>
      <c r="Z449" s="2"/>
      <c r="AA449" s="2"/>
      <c r="AE449" s="4"/>
      <c r="AF449" s="4"/>
      <c r="AG449" s="41"/>
      <c r="AH449" s="42"/>
      <c r="AI449" s="42"/>
      <c r="AO449" s="5"/>
      <c r="AQ449" s="19">
        <f t="shared" si="104"/>
      </c>
    </row>
    <row r="450" spans="6:43" ht="15" customHeight="1">
      <c r="F450" s="2"/>
      <c r="G450" s="2"/>
      <c r="H450" s="1"/>
      <c r="S450" s="2"/>
      <c r="T450" s="2"/>
      <c r="U450" s="2"/>
      <c r="V450" s="2"/>
      <c r="W450" s="2"/>
      <c r="X450" s="2"/>
      <c r="Y450" s="2"/>
      <c r="Z450" s="2"/>
      <c r="AA450" s="2"/>
      <c r="AE450" s="4"/>
      <c r="AF450" s="4"/>
      <c r="AG450" s="1"/>
      <c r="AH450" s="44"/>
      <c r="AI450" s="42"/>
      <c r="AN450" s="42" t="e">
        <f>(AN445/100)+1</f>
        <v>#VALUE!</v>
      </c>
      <c r="AO450" s="5"/>
      <c r="AQ450" s="19">
        <f t="shared" si="104"/>
      </c>
    </row>
    <row r="451" spans="6:43" ht="15" customHeight="1">
      <c r="F451" s="2"/>
      <c r="G451" s="2"/>
      <c r="H451" s="1"/>
      <c r="S451" s="2"/>
      <c r="T451" s="2"/>
      <c r="U451" s="2"/>
      <c r="V451" s="2"/>
      <c r="W451" s="2"/>
      <c r="X451" s="2"/>
      <c r="Y451" s="2"/>
      <c r="Z451" s="2"/>
      <c r="AA451" s="2"/>
      <c r="AE451" s="4"/>
      <c r="AF451" s="4"/>
      <c r="AG451" s="42"/>
      <c r="AH451" s="42"/>
      <c r="AI451" s="42"/>
      <c r="AN451" s="42" t="e">
        <f>POWER(AN450,0.083333)</f>
        <v>#VALUE!</v>
      </c>
      <c r="AO451" s="5"/>
      <c r="AQ451" s="19">
        <f t="shared" si="104"/>
      </c>
    </row>
    <row r="452" spans="6:43" ht="15" customHeight="1">
      <c r="F452" s="2"/>
      <c r="G452" s="2"/>
      <c r="H452" s="1"/>
      <c r="S452" s="2"/>
      <c r="T452" s="2"/>
      <c r="U452" s="2"/>
      <c r="V452" s="2"/>
      <c r="W452" s="2"/>
      <c r="X452" s="2"/>
      <c r="Y452" s="2"/>
      <c r="Z452" s="2"/>
      <c r="AA452" s="2"/>
      <c r="AE452" s="4"/>
      <c r="AF452" s="4"/>
      <c r="AG452" s="42"/>
      <c r="AH452" s="42"/>
      <c r="AI452" s="42"/>
      <c r="AN452" s="42" t="e">
        <f>AN451-1</f>
        <v>#VALUE!</v>
      </c>
      <c r="AO452" s="5"/>
      <c r="AQ452" s="19">
        <f t="shared" si="104"/>
      </c>
    </row>
    <row r="453" spans="6:43" ht="15" customHeight="1">
      <c r="F453" s="2"/>
      <c r="G453" s="2"/>
      <c r="H453" s="1"/>
      <c r="S453" s="2"/>
      <c r="T453" s="2"/>
      <c r="U453" s="2"/>
      <c r="V453" s="2"/>
      <c r="W453" s="2"/>
      <c r="X453" s="2"/>
      <c r="Y453" s="2"/>
      <c r="Z453" s="2"/>
      <c r="AA453" s="2"/>
      <c r="AE453" s="4"/>
      <c r="AF453" s="4"/>
      <c r="AG453" s="42"/>
      <c r="AH453" s="42"/>
      <c r="AI453" s="42"/>
      <c r="AN453" s="42" t="e">
        <f>AN452*100</f>
        <v>#VALUE!</v>
      </c>
      <c r="AO453" s="5"/>
      <c r="AQ453" s="19">
        <f t="shared" si="104"/>
      </c>
    </row>
    <row r="454" spans="6:43" ht="15" customHeight="1">
      <c r="F454" s="2"/>
      <c r="G454" s="2"/>
      <c r="H454" s="1"/>
      <c r="S454" s="2"/>
      <c r="T454" s="2"/>
      <c r="U454" s="2"/>
      <c r="V454" s="2"/>
      <c r="W454" s="2"/>
      <c r="X454" s="2"/>
      <c r="Y454" s="2"/>
      <c r="Z454" s="2"/>
      <c r="AA454" s="2"/>
      <c r="AE454" s="4"/>
      <c r="AF454" s="4"/>
      <c r="AG454" s="42"/>
      <c r="AH454" s="45"/>
      <c r="AI454" s="42"/>
      <c r="AN454" s="45" t="e">
        <f>AN453*12</f>
        <v>#VALUE!</v>
      </c>
      <c r="AO454" s="5"/>
      <c r="AQ454" s="19">
        <f t="shared" si="104"/>
      </c>
    </row>
    <row r="455" spans="6:43" ht="15" customHeight="1">
      <c r="F455" s="2"/>
      <c r="G455" s="2"/>
      <c r="H455" s="1"/>
      <c r="L455" s="2"/>
      <c r="M455" s="2"/>
      <c r="N455" s="2"/>
      <c r="S455" s="2"/>
      <c r="T455" s="2"/>
      <c r="U455" s="2"/>
      <c r="V455" s="2"/>
      <c r="W455" s="2"/>
      <c r="X455" s="2"/>
      <c r="Y455" s="2"/>
      <c r="Z455" s="2"/>
      <c r="AA455" s="2"/>
      <c r="AE455" s="4"/>
      <c r="AF455" s="4"/>
      <c r="AG455" s="42"/>
      <c r="AH455" s="42"/>
      <c r="AI455" s="42"/>
      <c r="AO455" s="5"/>
      <c r="AQ455" s="19">
        <f t="shared" si="104"/>
      </c>
    </row>
    <row r="456" spans="6:43" ht="15" customHeight="1">
      <c r="F456" s="2"/>
      <c r="G456" s="2"/>
      <c r="H456" s="1"/>
      <c r="I456" s="1"/>
      <c r="J456" s="2"/>
      <c r="K456" s="2"/>
      <c r="L456" s="2"/>
      <c r="M456" s="2"/>
      <c r="N456" s="2"/>
      <c r="S456" s="2"/>
      <c r="T456" s="2"/>
      <c r="U456" s="2"/>
      <c r="V456" s="2"/>
      <c r="W456" s="2"/>
      <c r="X456" s="2"/>
      <c r="Y456" s="2"/>
      <c r="Z456" s="2"/>
      <c r="AA456" s="2"/>
      <c r="AE456" s="4"/>
      <c r="AF456" s="4"/>
      <c r="AG456" s="42"/>
      <c r="AO456" s="13" t="e">
        <f>CONCATENATE(" CUSTO EFETIVO TOTAL ( CET ) = ",AM442," com o Seguro ")</f>
        <v>#VALUE!</v>
      </c>
      <c r="AQ456" s="19">
        <f t="shared" si="104"/>
      </c>
    </row>
    <row r="457" spans="6:43" ht="15" customHeight="1">
      <c r="F457" s="2"/>
      <c r="G457" s="2"/>
      <c r="H457" s="1"/>
      <c r="I457" s="1"/>
      <c r="J457" s="2"/>
      <c r="K457" s="2"/>
      <c r="L457" s="2"/>
      <c r="M457" s="2"/>
      <c r="N457" s="2"/>
      <c r="S457" s="2"/>
      <c r="T457" s="2"/>
      <c r="U457" s="2"/>
      <c r="V457" s="2"/>
      <c r="W457" s="2"/>
      <c r="X457" s="2"/>
      <c r="Y457" s="2"/>
      <c r="Z457" s="2"/>
      <c r="AA457" s="2"/>
      <c r="AE457" s="4"/>
      <c r="AF457" s="4"/>
      <c r="AG457" s="42"/>
      <c r="AH457" s="2"/>
      <c r="AJ457" s="11"/>
      <c r="AK457" s="11"/>
      <c r="AM457" s="16"/>
      <c r="AO457" s="5"/>
      <c r="AQ457" s="19">
        <f t="shared" si="104"/>
      </c>
    </row>
    <row r="458" spans="6:43" ht="15" customHeight="1">
      <c r="F458" s="2"/>
      <c r="G458" s="2"/>
      <c r="H458" s="1"/>
      <c r="I458" s="1"/>
      <c r="J458" s="2"/>
      <c r="K458" s="2"/>
      <c r="L458" s="2"/>
      <c r="M458" s="2"/>
      <c r="N458" s="2"/>
      <c r="S458" s="2"/>
      <c r="T458" s="2"/>
      <c r="U458" s="2"/>
      <c r="V458" s="2"/>
      <c r="W458" s="2"/>
      <c r="X458" s="2"/>
      <c r="Y458" s="2"/>
      <c r="Z458" s="2"/>
      <c r="AA458" s="2"/>
      <c r="AE458" s="4"/>
      <c r="AF458" s="4"/>
      <c r="AG458" s="13"/>
      <c r="AH458" s="2"/>
      <c r="AJ458" s="11"/>
      <c r="AK458" s="11"/>
      <c r="AM458" s="16"/>
      <c r="AO458" s="5"/>
      <c r="AQ458" s="19">
        <f t="shared" si="104"/>
      </c>
    </row>
    <row r="459" spans="6:43" ht="15" customHeight="1">
      <c r="F459" s="2"/>
      <c r="G459" s="2"/>
      <c r="H459" s="1"/>
      <c r="I459" s="1"/>
      <c r="J459" s="2"/>
      <c r="K459" s="2"/>
      <c r="L459" s="2"/>
      <c r="M459" s="2"/>
      <c r="N459" s="2"/>
      <c r="S459" s="2"/>
      <c r="T459" s="2"/>
      <c r="U459" s="2"/>
      <c r="V459" s="2"/>
      <c r="W459" s="2"/>
      <c r="X459" s="2"/>
      <c r="Y459" s="2"/>
      <c r="Z459" s="2"/>
      <c r="AA459" s="2"/>
      <c r="AE459" s="4"/>
      <c r="AF459" s="1"/>
      <c r="AG459" s="15"/>
      <c r="AH459" s="2"/>
      <c r="AJ459" s="11"/>
      <c r="AK459" s="11"/>
      <c r="AM459" s="16"/>
      <c r="AO459" s="5"/>
      <c r="AQ459" s="19">
        <f t="shared" si="104"/>
      </c>
    </row>
    <row r="460" spans="6:43" ht="15" customHeight="1">
      <c r="F460" s="2"/>
      <c r="G460" s="2"/>
      <c r="H460" s="1"/>
      <c r="I460" s="1"/>
      <c r="J460" s="2"/>
      <c r="K460" s="2"/>
      <c r="L460" s="2"/>
      <c r="M460" s="2"/>
      <c r="N460" s="2"/>
      <c r="S460" s="2"/>
      <c r="T460" s="2"/>
      <c r="U460" s="2"/>
      <c r="V460" s="2"/>
      <c r="W460" s="2"/>
      <c r="X460" s="2"/>
      <c r="Y460" s="2"/>
      <c r="Z460" s="2"/>
      <c r="AA460" s="2"/>
      <c r="AE460" s="4"/>
      <c r="AF460" s="1"/>
      <c r="AG460" s="15"/>
      <c r="AH460" s="2"/>
      <c r="AJ460" s="11"/>
      <c r="AK460" s="11"/>
      <c r="AM460" s="16"/>
      <c r="AO460" s="5"/>
      <c r="AQ460" s="19">
        <f t="shared" si="104"/>
      </c>
    </row>
    <row r="461" spans="6:43" ht="15" customHeight="1">
      <c r="F461" s="2"/>
      <c r="G461" s="2"/>
      <c r="H461" s="1"/>
      <c r="I461" s="1"/>
      <c r="J461" s="2"/>
      <c r="K461" s="2"/>
      <c r="L461" s="2"/>
      <c r="M461" s="2"/>
      <c r="N461" s="2"/>
      <c r="S461" s="2"/>
      <c r="T461" s="2"/>
      <c r="U461" s="2"/>
      <c r="V461" s="2"/>
      <c r="W461" s="2"/>
      <c r="X461" s="2"/>
      <c r="Y461" s="2"/>
      <c r="Z461" s="2"/>
      <c r="AA461" s="2"/>
      <c r="AE461" s="4"/>
      <c r="AF461" s="1"/>
      <c r="AG461" s="15"/>
      <c r="AH461" s="2"/>
      <c r="AJ461" s="11"/>
      <c r="AK461" s="11"/>
      <c r="AM461" s="16"/>
      <c r="AO461" s="5"/>
      <c r="AQ461" s="19">
        <f t="shared" si="104"/>
      </c>
    </row>
    <row r="462" spans="6:43" ht="15" customHeight="1">
      <c r="F462" s="2"/>
      <c r="G462" s="2"/>
      <c r="H462" s="1"/>
      <c r="I462" s="1"/>
      <c r="J462" s="2"/>
      <c r="K462" s="2"/>
      <c r="L462" s="2"/>
      <c r="M462" s="2"/>
      <c r="N462" s="2"/>
      <c r="S462" s="2"/>
      <c r="T462" s="2"/>
      <c r="U462" s="2"/>
      <c r="V462" s="2"/>
      <c r="W462" s="2"/>
      <c r="X462" s="2"/>
      <c r="Y462" s="2"/>
      <c r="Z462" s="2"/>
      <c r="AA462" s="2"/>
      <c r="AE462" s="4"/>
      <c r="AF462" s="1"/>
      <c r="AG462" s="15"/>
      <c r="AH462" s="2"/>
      <c r="AJ462" s="11"/>
      <c r="AK462" s="11"/>
      <c r="AM462" s="16"/>
      <c r="AO462" s="5"/>
      <c r="AQ462" s="19">
        <f t="shared" si="104"/>
      </c>
    </row>
    <row r="463" spans="6:43" ht="15" customHeight="1">
      <c r="F463" s="2"/>
      <c r="G463" s="2"/>
      <c r="H463" s="1"/>
      <c r="I463" s="1"/>
      <c r="J463" s="2"/>
      <c r="K463" s="2"/>
      <c r="L463" s="2"/>
      <c r="M463" s="2"/>
      <c r="N463" s="2"/>
      <c r="S463" s="2"/>
      <c r="T463" s="2"/>
      <c r="U463" s="2"/>
      <c r="V463" s="2"/>
      <c r="W463" s="2"/>
      <c r="X463" s="2"/>
      <c r="Y463" s="2"/>
      <c r="Z463" s="2"/>
      <c r="AA463" s="2"/>
      <c r="AE463" s="4"/>
      <c r="AF463" s="1"/>
      <c r="AG463" s="15"/>
      <c r="AH463" s="2"/>
      <c r="AJ463" s="11"/>
      <c r="AK463" s="11"/>
      <c r="AM463" s="16"/>
      <c r="AO463" s="5"/>
      <c r="AQ463" s="19">
        <f t="shared" si="104"/>
      </c>
    </row>
    <row r="464" spans="6:43" ht="15" customHeight="1">
      <c r="F464" s="2"/>
      <c r="G464" s="2"/>
      <c r="H464" s="1"/>
      <c r="I464" s="1"/>
      <c r="J464" s="2"/>
      <c r="K464" s="2"/>
      <c r="L464" s="2"/>
      <c r="M464" s="2"/>
      <c r="N464" s="2"/>
      <c r="S464" s="2"/>
      <c r="T464" s="2"/>
      <c r="U464" s="2"/>
      <c r="V464" s="2"/>
      <c r="W464" s="2"/>
      <c r="X464" s="2"/>
      <c r="Y464" s="2"/>
      <c r="Z464" s="2"/>
      <c r="AA464" s="2"/>
      <c r="AE464" s="4"/>
      <c r="AF464" s="1"/>
      <c r="AG464" s="15"/>
      <c r="AH464" s="2"/>
      <c r="AJ464" s="11"/>
      <c r="AK464" s="11"/>
      <c r="AM464" s="16"/>
      <c r="AO464" s="5"/>
      <c r="AQ464" s="19">
        <f t="shared" si="104"/>
      </c>
    </row>
    <row r="465" spans="6:43" ht="15" customHeight="1">
      <c r="F465" s="2"/>
      <c r="G465" s="2"/>
      <c r="H465" s="1"/>
      <c r="I465" s="1"/>
      <c r="J465" s="2"/>
      <c r="K465" s="2"/>
      <c r="L465" s="2"/>
      <c r="M465" s="2"/>
      <c r="N465" s="2"/>
      <c r="S465" s="2"/>
      <c r="T465" s="2"/>
      <c r="U465" s="2"/>
      <c r="V465" s="2"/>
      <c r="W465" s="2"/>
      <c r="X465" s="2"/>
      <c r="Y465" s="2"/>
      <c r="Z465" s="2"/>
      <c r="AA465" s="2"/>
      <c r="AE465" s="4"/>
      <c r="AF465" s="1"/>
      <c r="AG465" s="15"/>
      <c r="AH465" s="2"/>
      <c r="AJ465" s="11"/>
      <c r="AK465" s="11"/>
      <c r="AM465" s="16"/>
      <c r="AO465" s="5"/>
      <c r="AQ465" s="19">
        <f t="shared" si="104"/>
      </c>
    </row>
    <row r="466" spans="6:43" ht="15" customHeight="1">
      <c r="F466" s="2"/>
      <c r="G466" s="2"/>
      <c r="H466" s="1"/>
      <c r="I466" s="1"/>
      <c r="J466" s="2"/>
      <c r="K466" s="2"/>
      <c r="L466" s="2"/>
      <c r="M466" s="2"/>
      <c r="N466" s="2"/>
      <c r="S466" s="2"/>
      <c r="T466" s="2"/>
      <c r="U466" s="2"/>
      <c r="V466" s="2"/>
      <c r="W466" s="2"/>
      <c r="X466" s="2"/>
      <c r="Y466" s="2"/>
      <c r="Z466" s="2"/>
      <c r="AA466" s="2"/>
      <c r="AE466" s="4"/>
      <c r="AF466" s="1"/>
      <c r="AG466" s="15"/>
      <c r="AH466" s="2"/>
      <c r="AJ466" s="11"/>
      <c r="AK466" s="11"/>
      <c r="AM466" s="16"/>
      <c r="AO466" s="5"/>
      <c r="AQ466" s="19">
        <f t="shared" si="104"/>
      </c>
    </row>
    <row r="467" spans="6:43" ht="15" customHeight="1">
      <c r="F467" s="2"/>
      <c r="G467" s="2"/>
      <c r="H467" s="1"/>
      <c r="I467" s="1"/>
      <c r="J467" s="2"/>
      <c r="K467" s="2"/>
      <c r="L467" s="2"/>
      <c r="M467" s="2"/>
      <c r="N467" s="2"/>
      <c r="S467" s="2"/>
      <c r="T467" s="2"/>
      <c r="U467" s="2"/>
      <c r="V467" s="2"/>
      <c r="W467" s="2"/>
      <c r="X467" s="2"/>
      <c r="Y467" s="2"/>
      <c r="Z467" s="2"/>
      <c r="AA467" s="2"/>
      <c r="AE467" s="4"/>
      <c r="AF467" s="1"/>
      <c r="AG467" s="15"/>
      <c r="AH467" s="2"/>
      <c r="AJ467" s="11"/>
      <c r="AK467" s="11"/>
      <c r="AM467" s="16"/>
      <c r="AO467" s="5"/>
      <c r="AQ467" s="19">
        <f t="shared" si="104"/>
      </c>
    </row>
    <row r="468" spans="6:43" ht="15" customHeight="1">
      <c r="F468" s="2"/>
      <c r="G468" s="2"/>
      <c r="H468" s="1"/>
      <c r="I468" s="1"/>
      <c r="J468" s="2"/>
      <c r="K468" s="2"/>
      <c r="L468" s="2"/>
      <c r="M468" s="2"/>
      <c r="N468" s="2"/>
      <c r="S468" s="2"/>
      <c r="T468" s="2"/>
      <c r="U468" s="2"/>
      <c r="V468" s="2"/>
      <c r="W468" s="2"/>
      <c r="X468" s="2"/>
      <c r="Y468" s="2"/>
      <c r="Z468" s="2"/>
      <c r="AA468" s="2"/>
      <c r="AE468" s="4"/>
      <c r="AF468" s="1"/>
      <c r="AG468" s="15"/>
      <c r="AH468" s="2"/>
      <c r="AJ468" s="11"/>
      <c r="AK468" s="11"/>
      <c r="AM468" s="16"/>
      <c r="AO468" s="5"/>
      <c r="AQ468" s="19">
        <f t="shared" si="104"/>
      </c>
    </row>
    <row r="469" spans="6:43" ht="15" customHeight="1">
      <c r="F469" s="2"/>
      <c r="G469" s="2"/>
      <c r="H469" s="1"/>
      <c r="I469" s="1"/>
      <c r="J469" s="2"/>
      <c r="K469" s="2"/>
      <c r="L469" s="2"/>
      <c r="M469" s="2"/>
      <c r="N469" s="2"/>
      <c r="S469" s="2"/>
      <c r="T469" s="2"/>
      <c r="U469" s="2"/>
      <c r="V469" s="2"/>
      <c r="W469" s="2"/>
      <c r="X469" s="2"/>
      <c r="Y469" s="2"/>
      <c r="Z469" s="2"/>
      <c r="AA469" s="2"/>
      <c r="AE469" s="4"/>
      <c r="AF469" s="1"/>
      <c r="AG469" s="15"/>
      <c r="AH469" s="2"/>
      <c r="AJ469" s="11"/>
      <c r="AK469" s="11"/>
      <c r="AM469" s="16"/>
      <c r="AO469" s="5"/>
      <c r="AQ469" s="19">
        <f t="shared" si="104"/>
      </c>
    </row>
    <row r="470" spans="6:43" ht="15" customHeight="1">
      <c r="F470" s="2"/>
      <c r="G470" s="2"/>
      <c r="H470" s="1"/>
      <c r="I470" s="1"/>
      <c r="J470" s="2"/>
      <c r="K470" s="2"/>
      <c r="L470" s="2"/>
      <c r="M470" s="2"/>
      <c r="N470" s="2"/>
      <c r="S470" s="2"/>
      <c r="T470" s="2"/>
      <c r="U470" s="2"/>
      <c r="V470" s="2"/>
      <c r="W470" s="2"/>
      <c r="X470" s="2"/>
      <c r="Y470" s="2"/>
      <c r="Z470" s="2"/>
      <c r="AA470" s="2"/>
      <c r="AE470" s="4"/>
      <c r="AF470" s="1"/>
      <c r="AG470" s="15"/>
      <c r="AH470" s="2"/>
      <c r="AJ470" s="11"/>
      <c r="AK470" s="11"/>
      <c r="AM470" s="16"/>
      <c r="AO470" s="5"/>
      <c r="AQ470" s="19">
        <f t="shared" si="104"/>
      </c>
    </row>
    <row r="471" spans="6:43" ht="15" customHeight="1">
      <c r="F471" s="2"/>
      <c r="G471" s="2"/>
      <c r="H471" s="1"/>
      <c r="I471" s="1"/>
      <c r="J471" s="2"/>
      <c r="K471" s="2"/>
      <c r="L471" s="2"/>
      <c r="M471" s="2"/>
      <c r="N471" s="2"/>
      <c r="S471" s="2"/>
      <c r="T471" s="2"/>
      <c r="U471" s="2"/>
      <c r="V471" s="2"/>
      <c r="W471" s="2"/>
      <c r="X471" s="2"/>
      <c r="Y471" s="2"/>
      <c r="Z471" s="2"/>
      <c r="AA471" s="2"/>
      <c r="AE471" s="4"/>
      <c r="AF471" s="1"/>
      <c r="AG471" s="15"/>
      <c r="AH471" s="2"/>
      <c r="AJ471" s="11"/>
      <c r="AK471" s="11"/>
      <c r="AM471" s="16"/>
      <c r="AO471" s="5"/>
      <c r="AQ471" s="19">
        <f t="shared" si="104"/>
      </c>
    </row>
    <row r="472" spans="6:43" ht="15" customHeight="1">
      <c r="F472" s="2"/>
      <c r="G472" s="2"/>
      <c r="H472" s="1"/>
      <c r="I472" s="1"/>
      <c r="J472" s="2"/>
      <c r="K472" s="2"/>
      <c r="L472" s="2"/>
      <c r="M472" s="2"/>
      <c r="N472" s="2"/>
      <c r="S472" s="2"/>
      <c r="T472" s="2"/>
      <c r="U472" s="2"/>
      <c r="V472" s="2"/>
      <c r="W472" s="2"/>
      <c r="X472" s="2"/>
      <c r="Y472" s="2"/>
      <c r="Z472" s="2"/>
      <c r="AA472" s="2"/>
      <c r="AE472" s="4"/>
      <c r="AF472" s="1"/>
      <c r="AG472" s="15"/>
      <c r="AH472" s="2"/>
      <c r="AJ472" s="11"/>
      <c r="AK472" s="11"/>
      <c r="AM472" s="16"/>
      <c r="AO472" s="5"/>
      <c r="AQ472" s="19">
        <f t="shared" si="104"/>
      </c>
    </row>
    <row r="473" spans="6:43" ht="15" customHeight="1">
      <c r="F473" s="2"/>
      <c r="G473" s="2"/>
      <c r="H473" s="1"/>
      <c r="I473" s="1"/>
      <c r="J473" s="2"/>
      <c r="K473" s="2"/>
      <c r="L473" s="2"/>
      <c r="M473" s="2"/>
      <c r="N473" s="2"/>
      <c r="S473" s="2"/>
      <c r="T473" s="2"/>
      <c r="U473" s="2"/>
      <c r="V473" s="2"/>
      <c r="W473" s="2"/>
      <c r="X473" s="2"/>
      <c r="Y473" s="2"/>
      <c r="Z473" s="2"/>
      <c r="AA473" s="2"/>
      <c r="AE473" s="4"/>
      <c r="AF473" s="1"/>
      <c r="AG473" s="15"/>
      <c r="AH473" s="2"/>
      <c r="AJ473" s="11"/>
      <c r="AK473" s="11"/>
      <c r="AM473" s="16"/>
      <c r="AO473" s="5"/>
      <c r="AQ473" s="19">
        <f aca="true" t="shared" si="105" ref="AQ473:AQ499">F413</f>
      </c>
    </row>
    <row r="474" spans="6:43" ht="15" customHeight="1">
      <c r="F474" s="2"/>
      <c r="G474" s="2"/>
      <c r="H474" s="1"/>
      <c r="I474" s="1"/>
      <c r="J474" s="2"/>
      <c r="K474" s="2"/>
      <c r="L474" s="2"/>
      <c r="M474" s="2"/>
      <c r="N474" s="2"/>
      <c r="S474" s="2"/>
      <c r="T474" s="2"/>
      <c r="U474" s="2"/>
      <c r="V474" s="2"/>
      <c r="W474" s="2"/>
      <c r="X474" s="2"/>
      <c r="Y474" s="2"/>
      <c r="Z474" s="2"/>
      <c r="AA474" s="2"/>
      <c r="AE474" s="4"/>
      <c r="AF474" s="1"/>
      <c r="AG474" s="15"/>
      <c r="AH474" s="2"/>
      <c r="AJ474" s="11"/>
      <c r="AK474" s="11"/>
      <c r="AM474" s="16"/>
      <c r="AO474" s="5"/>
      <c r="AQ474" s="19">
        <f t="shared" si="105"/>
      </c>
    </row>
    <row r="475" spans="6:43" ht="15" customHeight="1">
      <c r="F475" s="2"/>
      <c r="G475" s="2"/>
      <c r="H475" s="1"/>
      <c r="I475" s="1"/>
      <c r="J475" s="2"/>
      <c r="K475" s="2"/>
      <c r="L475" s="2"/>
      <c r="M475" s="2"/>
      <c r="N475" s="2"/>
      <c r="S475" s="2"/>
      <c r="T475" s="2"/>
      <c r="U475" s="2"/>
      <c r="V475" s="2"/>
      <c r="W475" s="2"/>
      <c r="X475" s="2"/>
      <c r="Y475" s="2"/>
      <c r="Z475" s="2"/>
      <c r="AA475" s="2"/>
      <c r="AE475" s="4"/>
      <c r="AF475" s="1"/>
      <c r="AG475" s="15"/>
      <c r="AH475" s="2"/>
      <c r="AJ475" s="11"/>
      <c r="AK475" s="11"/>
      <c r="AM475" s="16"/>
      <c r="AO475" s="5"/>
      <c r="AQ475" s="19">
        <f t="shared" si="105"/>
      </c>
    </row>
    <row r="476" spans="6:43" ht="15" customHeight="1">
      <c r="F476" s="2"/>
      <c r="G476" s="2"/>
      <c r="H476" s="1"/>
      <c r="I476" s="1"/>
      <c r="J476" s="2"/>
      <c r="K476" s="2"/>
      <c r="L476" s="2"/>
      <c r="M476" s="2"/>
      <c r="N476" s="2"/>
      <c r="S476" s="2"/>
      <c r="T476" s="2"/>
      <c r="U476" s="2"/>
      <c r="V476" s="2"/>
      <c r="W476" s="2"/>
      <c r="X476" s="2"/>
      <c r="Y476" s="2"/>
      <c r="Z476" s="2"/>
      <c r="AA476" s="2"/>
      <c r="AE476" s="4"/>
      <c r="AF476" s="1"/>
      <c r="AG476" s="15"/>
      <c r="AH476" s="2"/>
      <c r="AJ476" s="11"/>
      <c r="AK476" s="11"/>
      <c r="AM476" s="16"/>
      <c r="AO476" s="5"/>
      <c r="AQ476" s="19">
        <f t="shared" si="105"/>
      </c>
    </row>
    <row r="477" spans="6:43" ht="15" customHeight="1">
      <c r="F477" s="2"/>
      <c r="G477" s="2"/>
      <c r="H477" s="1"/>
      <c r="I477" s="1"/>
      <c r="J477" s="2"/>
      <c r="K477" s="2"/>
      <c r="L477" s="2"/>
      <c r="M477" s="2"/>
      <c r="N477" s="2"/>
      <c r="S477" s="2"/>
      <c r="T477" s="2"/>
      <c r="U477" s="2"/>
      <c r="V477" s="2"/>
      <c r="W477" s="2"/>
      <c r="X477" s="2"/>
      <c r="Y477" s="2"/>
      <c r="Z477" s="2"/>
      <c r="AA477" s="2"/>
      <c r="AE477" s="4"/>
      <c r="AF477" s="1"/>
      <c r="AG477" s="15"/>
      <c r="AH477" s="2"/>
      <c r="AJ477" s="11"/>
      <c r="AK477" s="11"/>
      <c r="AM477" s="16"/>
      <c r="AO477" s="5"/>
      <c r="AQ477" s="19">
        <f t="shared" si="105"/>
      </c>
    </row>
    <row r="478" spans="6:43" ht="15" customHeight="1">
      <c r="F478" s="2"/>
      <c r="G478" s="2"/>
      <c r="H478" s="1"/>
      <c r="I478" s="1"/>
      <c r="J478" s="2"/>
      <c r="K478" s="2"/>
      <c r="L478" s="2"/>
      <c r="M478" s="2"/>
      <c r="N478" s="2"/>
      <c r="S478" s="2"/>
      <c r="T478" s="2"/>
      <c r="U478" s="2"/>
      <c r="V478" s="2"/>
      <c r="W478" s="2"/>
      <c r="X478" s="2"/>
      <c r="Y478" s="2"/>
      <c r="Z478" s="2"/>
      <c r="AA478" s="2"/>
      <c r="AE478" s="4"/>
      <c r="AF478" s="1"/>
      <c r="AG478" s="15"/>
      <c r="AH478" s="2"/>
      <c r="AJ478" s="11"/>
      <c r="AK478" s="11"/>
      <c r="AM478" s="16"/>
      <c r="AO478" s="5"/>
      <c r="AQ478" s="19">
        <f t="shared" si="105"/>
      </c>
    </row>
    <row r="479" spans="6:43" ht="15" customHeight="1">
      <c r="F479" s="2"/>
      <c r="G479" s="2"/>
      <c r="H479" s="1"/>
      <c r="I479" s="1"/>
      <c r="J479" s="2"/>
      <c r="K479" s="2"/>
      <c r="L479" s="2"/>
      <c r="M479" s="2"/>
      <c r="N479" s="2"/>
      <c r="S479" s="2"/>
      <c r="T479" s="2"/>
      <c r="U479" s="2"/>
      <c r="V479" s="2"/>
      <c r="W479" s="2"/>
      <c r="X479" s="2"/>
      <c r="Y479" s="2"/>
      <c r="Z479" s="2"/>
      <c r="AA479" s="2"/>
      <c r="AE479" s="4"/>
      <c r="AF479" s="1"/>
      <c r="AG479" s="15"/>
      <c r="AH479" s="2"/>
      <c r="AJ479" s="11"/>
      <c r="AK479" s="11"/>
      <c r="AM479" s="16"/>
      <c r="AO479" s="5"/>
      <c r="AQ479" s="19">
        <f t="shared" si="105"/>
      </c>
    </row>
    <row r="480" spans="6:43" ht="15" customHeight="1">
      <c r="F480" s="2"/>
      <c r="G480" s="2"/>
      <c r="H480" s="1"/>
      <c r="I480" s="1"/>
      <c r="J480" s="2"/>
      <c r="K480" s="2"/>
      <c r="L480" s="2"/>
      <c r="M480" s="2"/>
      <c r="N480" s="2"/>
      <c r="S480" s="2"/>
      <c r="T480" s="2"/>
      <c r="U480" s="2"/>
      <c r="V480" s="2"/>
      <c r="W480" s="2"/>
      <c r="X480" s="2"/>
      <c r="Y480" s="2"/>
      <c r="Z480" s="2"/>
      <c r="AA480" s="2"/>
      <c r="AE480" s="4"/>
      <c r="AF480" s="1"/>
      <c r="AG480" s="15"/>
      <c r="AH480" s="2"/>
      <c r="AJ480" s="11"/>
      <c r="AK480" s="11"/>
      <c r="AM480" s="16"/>
      <c r="AO480" s="5"/>
      <c r="AQ480" s="19">
        <f t="shared" si="105"/>
      </c>
    </row>
    <row r="481" spans="6:43" ht="15" customHeight="1">
      <c r="F481" s="2"/>
      <c r="G481" s="2"/>
      <c r="H481" s="1"/>
      <c r="I481" s="1"/>
      <c r="J481" s="2"/>
      <c r="K481" s="2"/>
      <c r="L481" s="2"/>
      <c r="M481" s="2"/>
      <c r="N481" s="2"/>
      <c r="S481" s="2"/>
      <c r="T481" s="2"/>
      <c r="U481" s="2"/>
      <c r="V481" s="2"/>
      <c r="W481" s="2"/>
      <c r="X481" s="2"/>
      <c r="Y481" s="2"/>
      <c r="Z481" s="2"/>
      <c r="AA481" s="2"/>
      <c r="AE481" s="4"/>
      <c r="AF481" s="1"/>
      <c r="AG481" s="15"/>
      <c r="AH481" s="2"/>
      <c r="AJ481" s="11"/>
      <c r="AK481" s="11"/>
      <c r="AM481" s="16"/>
      <c r="AO481" s="5"/>
      <c r="AQ481" s="19">
        <f t="shared" si="105"/>
      </c>
    </row>
    <row r="482" spans="6:43" ht="15" customHeight="1">
      <c r="F482" s="2"/>
      <c r="G482" s="2"/>
      <c r="H482" s="1"/>
      <c r="I482" s="1"/>
      <c r="J482" s="2"/>
      <c r="K482" s="2"/>
      <c r="L482" s="2"/>
      <c r="M482" s="2"/>
      <c r="N482" s="2"/>
      <c r="S482" s="2"/>
      <c r="T482" s="2"/>
      <c r="U482" s="2"/>
      <c r="V482" s="2"/>
      <c r="W482" s="2"/>
      <c r="X482" s="2"/>
      <c r="Y482" s="2"/>
      <c r="Z482" s="2"/>
      <c r="AA482" s="2"/>
      <c r="AE482" s="4"/>
      <c r="AF482" s="1"/>
      <c r="AG482" s="15"/>
      <c r="AH482" s="2"/>
      <c r="AJ482" s="11"/>
      <c r="AK482" s="11"/>
      <c r="AM482" s="16"/>
      <c r="AO482" s="5"/>
      <c r="AQ482" s="19">
        <f t="shared" si="105"/>
      </c>
    </row>
    <row r="483" spans="6:43" ht="15" customHeight="1">
      <c r="F483" s="2"/>
      <c r="G483" s="2"/>
      <c r="H483" s="1"/>
      <c r="I483" s="1"/>
      <c r="J483" s="2"/>
      <c r="K483" s="2"/>
      <c r="L483" s="2"/>
      <c r="M483" s="2"/>
      <c r="N483" s="2"/>
      <c r="S483" s="2"/>
      <c r="T483" s="2"/>
      <c r="U483" s="2"/>
      <c r="V483" s="2"/>
      <c r="W483" s="2"/>
      <c r="X483" s="2"/>
      <c r="Y483" s="2"/>
      <c r="Z483" s="2"/>
      <c r="AA483" s="2"/>
      <c r="AE483" s="4"/>
      <c r="AF483" s="1"/>
      <c r="AG483" s="15"/>
      <c r="AH483" s="2"/>
      <c r="AJ483" s="11"/>
      <c r="AK483" s="11"/>
      <c r="AM483" s="16"/>
      <c r="AO483" s="5"/>
      <c r="AQ483" s="19">
        <f t="shared" si="105"/>
      </c>
    </row>
    <row r="484" spans="6:43" ht="15" customHeight="1">
      <c r="F484" s="2"/>
      <c r="G484" s="2"/>
      <c r="H484" s="1"/>
      <c r="I484" s="1"/>
      <c r="J484" s="2"/>
      <c r="K484" s="2"/>
      <c r="L484" s="2"/>
      <c r="M484" s="2"/>
      <c r="N484" s="2"/>
      <c r="S484" s="2"/>
      <c r="T484" s="2"/>
      <c r="U484" s="2"/>
      <c r="V484" s="2"/>
      <c r="W484" s="2"/>
      <c r="X484" s="2"/>
      <c r="Y484" s="2"/>
      <c r="Z484" s="2"/>
      <c r="AA484" s="2"/>
      <c r="AE484" s="4"/>
      <c r="AF484" s="1"/>
      <c r="AG484" s="15"/>
      <c r="AH484" s="2"/>
      <c r="AJ484" s="11"/>
      <c r="AK484" s="11"/>
      <c r="AM484" s="16"/>
      <c r="AO484" s="5"/>
      <c r="AQ484" s="19">
        <f t="shared" si="105"/>
      </c>
    </row>
    <row r="485" spans="6:43" ht="15" customHeight="1">
      <c r="F485" s="2"/>
      <c r="G485" s="2"/>
      <c r="H485" s="1"/>
      <c r="I485" s="1"/>
      <c r="J485" s="2"/>
      <c r="K485" s="2"/>
      <c r="L485" s="2"/>
      <c r="M485" s="2"/>
      <c r="N485" s="2"/>
      <c r="S485" s="2"/>
      <c r="T485" s="2"/>
      <c r="U485" s="2"/>
      <c r="V485" s="2"/>
      <c r="W485" s="2"/>
      <c r="X485" s="2"/>
      <c r="Y485" s="2"/>
      <c r="Z485" s="2"/>
      <c r="AA485" s="2"/>
      <c r="AE485" s="4"/>
      <c r="AF485" s="1"/>
      <c r="AG485" s="15"/>
      <c r="AH485" s="2"/>
      <c r="AJ485" s="11"/>
      <c r="AK485" s="11"/>
      <c r="AM485" s="16"/>
      <c r="AO485" s="5"/>
      <c r="AQ485" s="19">
        <f t="shared" si="105"/>
      </c>
    </row>
    <row r="486" spans="6:43" ht="15" customHeight="1">
      <c r="F486" s="2"/>
      <c r="G486" s="2"/>
      <c r="H486" s="1"/>
      <c r="I486" s="1"/>
      <c r="J486" s="2"/>
      <c r="K486" s="2"/>
      <c r="L486" s="2"/>
      <c r="M486" s="2"/>
      <c r="N486" s="2"/>
      <c r="S486" s="2"/>
      <c r="T486" s="2"/>
      <c r="U486" s="2"/>
      <c r="V486" s="2"/>
      <c r="W486" s="2"/>
      <c r="X486" s="2"/>
      <c r="Y486" s="2"/>
      <c r="Z486" s="2"/>
      <c r="AA486" s="2"/>
      <c r="AE486" s="4"/>
      <c r="AF486" s="1"/>
      <c r="AG486" s="15"/>
      <c r="AH486" s="2"/>
      <c r="AJ486" s="11"/>
      <c r="AK486" s="11"/>
      <c r="AM486" s="16"/>
      <c r="AO486" s="5"/>
      <c r="AQ486" s="19">
        <f t="shared" si="105"/>
      </c>
    </row>
    <row r="487" spans="6:43" ht="15" customHeight="1">
      <c r="F487" s="2"/>
      <c r="G487" s="2"/>
      <c r="H487" s="1"/>
      <c r="I487" s="1"/>
      <c r="J487" s="2"/>
      <c r="K487" s="2"/>
      <c r="L487" s="2"/>
      <c r="M487" s="2"/>
      <c r="N487" s="2"/>
      <c r="S487" s="2"/>
      <c r="T487" s="2"/>
      <c r="U487" s="2"/>
      <c r="V487" s="2"/>
      <c r="W487" s="2"/>
      <c r="X487" s="2"/>
      <c r="Y487" s="2"/>
      <c r="Z487" s="2"/>
      <c r="AA487" s="2"/>
      <c r="AE487" s="4"/>
      <c r="AF487" s="1"/>
      <c r="AG487" s="15"/>
      <c r="AH487" s="2"/>
      <c r="AJ487" s="11"/>
      <c r="AK487" s="11"/>
      <c r="AM487" s="16"/>
      <c r="AO487" s="5"/>
      <c r="AQ487" s="19">
        <f t="shared" si="105"/>
      </c>
    </row>
    <row r="488" spans="6:43" ht="15" customHeight="1">
      <c r="F488" s="2"/>
      <c r="G488" s="2"/>
      <c r="H488" s="1"/>
      <c r="I488" s="1"/>
      <c r="J488" s="2"/>
      <c r="K488" s="2"/>
      <c r="L488" s="2"/>
      <c r="M488" s="2"/>
      <c r="N488" s="2"/>
      <c r="P488" s="1"/>
      <c r="Q488" s="1"/>
      <c r="R488" s="1"/>
      <c r="V488" s="1"/>
      <c r="W488" s="1"/>
      <c r="X488" s="1"/>
      <c r="Y488" s="1"/>
      <c r="Z488" s="1"/>
      <c r="AA488" s="1"/>
      <c r="AC488" s="2"/>
      <c r="AD488" s="2"/>
      <c r="AE488" s="4"/>
      <c r="AF488" s="1"/>
      <c r="AG488" s="15"/>
      <c r="AH488" s="2"/>
      <c r="AJ488" s="11"/>
      <c r="AK488" s="11"/>
      <c r="AM488" s="16"/>
      <c r="AO488" s="5"/>
      <c r="AQ488" s="19">
        <f t="shared" si="105"/>
      </c>
    </row>
    <row r="489" spans="6:43" ht="15" customHeight="1">
      <c r="F489" s="2"/>
      <c r="G489" s="2"/>
      <c r="H489" s="1"/>
      <c r="I489" s="1"/>
      <c r="J489" s="2"/>
      <c r="K489" s="2"/>
      <c r="L489" s="2"/>
      <c r="M489" s="2"/>
      <c r="N489" s="2"/>
      <c r="P489" s="1"/>
      <c r="Q489" s="1"/>
      <c r="R489" s="1"/>
      <c r="V489" s="1"/>
      <c r="W489" s="1"/>
      <c r="X489" s="1"/>
      <c r="Y489" s="1"/>
      <c r="Z489" s="1"/>
      <c r="AA489" s="1"/>
      <c r="AC489" s="2"/>
      <c r="AD489" s="2"/>
      <c r="AE489" s="4"/>
      <c r="AF489" s="1"/>
      <c r="AG489" s="15"/>
      <c r="AH489" s="2"/>
      <c r="AJ489" s="11"/>
      <c r="AK489" s="11"/>
      <c r="AM489" s="16"/>
      <c r="AO489" s="5"/>
      <c r="AQ489" s="19">
        <f t="shared" si="105"/>
      </c>
    </row>
    <row r="490" spans="6:43" ht="15" customHeight="1">
      <c r="F490" s="2"/>
      <c r="G490" s="2"/>
      <c r="H490" s="1"/>
      <c r="I490" s="1"/>
      <c r="J490" s="2"/>
      <c r="K490" s="2"/>
      <c r="L490" s="2"/>
      <c r="M490" s="2"/>
      <c r="N490" s="2"/>
      <c r="P490" s="1"/>
      <c r="Q490" s="1"/>
      <c r="R490" s="1"/>
      <c r="V490" s="1"/>
      <c r="W490" s="1"/>
      <c r="X490" s="1"/>
      <c r="Y490" s="1"/>
      <c r="Z490" s="1"/>
      <c r="AA490" s="1"/>
      <c r="AC490" s="2"/>
      <c r="AD490" s="2"/>
      <c r="AE490" s="4"/>
      <c r="AF490" s="1"/>
      <c r="AG490" s="15"/>
      <c r="AH490" s="2"/>
      <c r="AJ490" s="11"/>
      <c r="AK490" s="11"/>
      <c r="AM490" s="16"/>
      <c r="AO490" s="5"/>
      <c r="AQ490" s="19">
        <f t="shared" si="105"/>
      </c>
    </row>
    <row r="491" spans="6:43" ht="15" customHeight="1">
      <c r="F491" s="2"/>
      <c r="G491" s="2"/>
      <c r="H491" s="1"/>
      <c r="I491" s="1"/>
      <c r="J491" s="2"/>
      <c r="K491" s="2"/>
      <c r="L491" s="2"/>
      <c r="M491" s="2"/>
      <c r="N491" s="2"/>
      <c r="P491" s="1"/>
      <c r="Q491" s="1"/>
      <c r="R491" s="1"/>
      <c r="V491" s="1"/>
      <c r="W491" s="1"/>
      <c r="X491" s="1"/>
      <c r="Y491" s="1"/>
      <c r="Z491" s="1"/>
      <c r="AA491" s="1"/>
      <c r="AC491" s="2"/>
      <c r="AD491" s="2"/>
      <c r="AE491" s="4"/>
      <c r="AF491" s="1"/>
      <c r="AG491" s="15"/>
      <c r="AH491" s="2"/>
      <c r="AJ491" s="11"/>
      <c r="AK491" s="11"/>
      <c r="AM491" s="16"/>
      <c r="AO491" s="5"/>
      <c r="AQ491" s="19">
        <f t="shared" si="105"/>
      </c>
    </row>
    <row r="492" spans="6:43" ht="15" customHeight="1">
      <c r="F492" s="2"/>
      <c r="G492" s="2"/>
      <c r="H492" s="1"/>
      <c r="I492" s="1"/>
      <c r="J492" s="2"/>
      <c r="K492" s="2"/>
      <c r="L492" s="2"/>
      <c r="M492" s="2"/>
      <c r="N492" s="2"/>
      <c r="P492" s="1"/>
      <c r="Q492" s="1"/>
      <c r="R492" s="1"/>
      <c r="V492" s="1"/>
      <c r="W492" s="1"/>
      <c r="X492" s="1"/>
      <c r="Y492" s="1"/>
      <c r="Z492" s="1"/>
      <c r="AA492" s="1"/>
      <c r="AC492" s="2"/>
      <c r="AD492" s="2"/>
      <c r="AE492" s="4"/>
      <c r="AF492" s="1"/>
      <c r="AG492" s="15"/>
      <c r="AH492" s="2"/>
      <c r="AJ492" s="11"/>
      <c r="AK492" s="11"/>
      <c r="AM492" s="16"/>
      <c r="AO492" s="5"/>
      <c r="AQ492" s="19">
        <f t="shared" si="105"/>
      </c>
    </row>
    <row r="493" spans="6:43" ht="15" customHeight="1">
      <c r="F493" s="2"/>
      <c r="G493" s="2"/>
      <c r="H493" s="1"/>
      <c r="I493" s="1"/>
      <c r="J493" s="2"/>
      <c r="K493" s="2"/>
      <c r="L493" s="2"/>
      <c r="M493" s="2"/>
      <c r="N493" s="2"/>
      <c r="P493" s="1"/>
      <c r="Q493" s="1"/>
      <c r="R493" s="1"/>
      <c r="V493" s="1"/>
      <c r="W493" s="1"/>
      <c r="X493" s="1"/>
      <c r="Y493" s="1"/>
      <c r="Z493" s="1"/>
      <c r="AA493" s="1"/>
      <c r="AC493" s="2"/>
      <c r="AD493" s="2"/>
      <c r="AE493" s="4"/>
      <c r="AF493" s="1"/>
      <c r="AG493" s="15"/>
      <c r="AH493" s="2"/>
      <c r="AJ493" s="11"/>
      <c r="AK493" s="11"/>
      <c r="AM493" s="16"/>
      <c r="AO493" s="5"/>
      <c r="AQ493" s="19">
        <f t="shared" si="105"/>
      </c>
    </row>
    <row r="494" spans="6:43" ht="15" customHeight="1">
      <c r="F494" s="2"/>
      <c r="G494" s="2"/>
      <c r="H494" s="1"/>
      <c r="I494" s="1"/>
      <c r="J494" s="2"/>
      <c r="K494" s="2"/>
      <c r="L494" s="2"/>
      <c r="M494" s="2"/>
      <c r="N494" s="2"/>
      <c r="P494" s="1"/>
      <c r="Q494" s="1"/>
      <c r="R494" s="1"/>
      <c r="V494" s="1"/>
      <c r="W494" s="1"/>
      <c r="X494" s="1"/>
      <c r="Y494" s="1"/>
      <c r="Z494" s="1"/>
      <c r="AA494" s="1"/>
      <c r="AC494" s="2"/>
      <c r="AD494" s="2"/>
      <c r="AE494" s="4"/>
      <c r="AF494" s="1"/>
      <c r="AG494" s="15"/>
      <c r="AH494" s="2"/>
      <c r="AJ494" s="11"/>
      <c r="AK494" s="11"/>
      <c r="AM494" s="16"/>
      <c r="AO494" s="5"/>
      <c r="AQ494" s="19">
        <f t="shared" si="105"/>
      </c>
    </row>
    <row r="495" spans="6:43" ht="15" customHeight="1">
      <c r="F495" s="2"/>
      <c r="G495" s="2"/>
      <c r="H495" s="1"/>
      <c r="I495" s="1"/>
      <c r="J495" s="2"/>
      <c r="K495" s="2"/>
      <c r="L495" s="2"/>
      <c r="M495" s="2"/>
      <c r="N495" s="2"/>
      <c r="P495" s="1"/>
      <c r="Q495" s="1"/>
      <c r="R495" s="1"/>
      <c r="V495" s="1"/>
      <c r="W495" s="1"/>
      <c r="X495" s="1"/>
      <c r="Y495" s="1"/>
      <c r="Z495" s="1"/>
      <c r="AA495" s="1"/>
      <c r="AC495" s="2"/>
      <c r="AD495" s="2"/>
      <c r="AE495" s="4"/>
      <c r="AF495" s="1"/>
      <c r="AG495" s="15"/>
      <c r="AH495" s="2"/>
      <c r="AJ495" s="11"/>
      <c r="AK495" s="11"/>
      <c r="AM495" s="16"/>
      <c r="AO495" s="5"/>
      <c r="AQ495" s="19">
        <f t="shared" si="105"/>
      </c>
    </row>
    <row r="496" spans="6:43" ht="15" customHeight="1">
      <c r="F496" s="2"/>
      <c r="G496" s="2"/>
      <c r="H496" s="1"/>
      <c r="I496" s="1"/>
      <c r="J496" s="2"/>
      <c r="K496" s="2"/>
      <c r="L496" s="2"/>
      <c r="M496" s="2"/>
      <c r="N496" s="2"/>
      <c r="P496" s="1"/>
      <c r="Q496" s="1"/>
      <c r="R496" s="1"/>
      <c r="V496" s="1"/>
      <c r="W496" s="1"/>
      <c r="X496" s="1"/>
      <c r="Y496" s="1"/>
      <c r="Z496" s="1"/>
      <c r="AA496" s="1"/>
      <c r="AC496" s="2"/>
      <c r="AD496" s="2"/>
      <c r="AE496" s="4"/>
      <c r="AF496" s="1"/>
      <c r="AG496" s="15"/>
      <c r="AH496" s="2"/>
      <c r="AJ496" s="11"/>
      <c r="AK496" s="11"/>
      <c r="AM496" s="16"/>
      <c r="AO496" s="5"/>
      <c r="AQ496" s="19">
        <f t="shared" si="105"/>
      </c>
    </row>
    <row r="497" spans="6:43" ht="15" customHeight="1">
      <c r="F497" s="2"/>
      <c r="G497" s="2"/>
      <c r="H497" s="1"/>
      <c r="I497" s="1"/>
      <c r="J497" s="2"/>
      <c r="K497" s="2"/>
      <c r="L497" s="2"/>
      <c r="M497" s="2"/>
      <c r="N497" s="2"/>
      <c r="P497" s="1"/>
      <c r="Q497" s="1"/>
      <c r="R497" s="1"/>
      <c r="V497" s="1"/>
      <c r="W497" s="1"/>
      <c r="X497" s="1"/>
      <c r="Y497" s="1"/>
      <c r="Z497" s="1"/>
      <c r="AA497" s="1"/>
      <c r="AC497" s="2"/>
      <c r="AD497" s="2"/>
      <c r="AE497" s="4"/>
      <c r="AF497" s="1"/>
      <c r="AG497" s="15"/>
      <c r="AH497" s="2"/>
      <c r="AJ497" s="11"/>
      <c r="AK497" s="11"/>
      <c r="AM497" s="16"/>
      <c r="AO497" s="5"/>
      <c r="AQ497" s="19">
        <f t="shared" si="105"/>
      </c>
    </row>
    <row r="498" spans="6:43" ht="15" customHeight="1">
      <c r="F498" s="2"/>
      <c r="G498" s="2"/>
      <c r="H498" s="1"/>
      <c r="I498" s="1"/>
      <c r="J498" s="2"/>
      <c r="K498" s="2"/>
      <c r="L498" s="2"/>
      <c r="M498" s="2"/>
      <c r="N498" s="2"/>
      <c r="P498" s="1"/>
      <c r="Q498" s="1"/>
      <c r="R498" s="1"/>
      <c r="V498" s="1"/>
      <c r="W498" s="1"/>
      <c r="X498" s="1"/>
      <c r="Y498" s="1"/>
      <c r="Z498" s="1"/>
      <c r="AA498" s="1"/>
      <c r="AC498" s="2"/>
      <c r="AD498" s="2"/>
      <c r="AE498" s="4"/>
      <c r="AF498" s="1"/>
      <c r="AG498" s="15"/>
      <c r="AH498" s="2"/>
      <c r="AJ498" s="11"/>
      <c r="AK498" s="11"/>
      <c r="AM498" s="16"/>
      <c r="AO498" s="5"/>
      <c r="AQ498" s="19">
        <f t="shared" si="105"/>
      </c>
    </row>
    <row r="499" spans="6:43" ht="15" customHeight="1">
      <c r="F499" s="2"/>
      <c r="G499" s="2"/>
      <c r="H499" s="1"/>
      <c r="I499" s="1"/>
      <c r="J499" s="2"/>
      <c r="K499" s="2"/>
      <c r="L499" s="2"/>
      <c r="M499" s="2"/>
      <c r="N499" s="2"/>
      <c r="P499" s="1"/>
      <c r="Q499" s="1"/>
      <c r="R499" s="1"/>
      <c r="V499" s="1"/>
      <c r="W499" s="1"/>
      <c r="X499" s="1"/>
      <c r="Y499" s="1"/>
      <c r="Z499" s="1"/>
      <c r="AA499" s="1"/>
      <c r="AC499" s="2"/>
      <c r="AD499" s="2"/>
      <c r="AE499" s="4"/>
      <c r="AF499" s="1"/>
      <c r="AG499" s="15"/>
      <c r="AH499" s="2"/>
      <c r="AJ499" s="11"/>
      <c r="AK499" s="11"/>
      <c r="AM499" s="16"/>
      <c r="AO499" s="5"/>
      <c r="AQ499" s="19">
        <f t="shared" si="105"/>
      </c>
    </row>
    <row r="500" spans="6:54" ht="15" customHeight="1">
      <c r="F500" s="2"/>
      <c r="G500" s="2"/>
      <c r="H500" s="1"/>
      <c r="I500" s="1"/>
      <c r="J500" s="2"/>
      <c r="K500" s="2"/>
      <c r="L500" s="2"/>
      <c r="M500" s="2"/>
      <c r="N500" s="2"/>
      <c r="P500" s="1"/>
      <c r="Q500" s="1"/>
      <c r="R500" s="1"/>
      <c r="V500" s="1"/>
      <c r="W500" s="1"/>
      <c r="X500" s="1"/>
      <c r="Y500" s="1"/>
      <c r="Z500" s="1"/>
      <c r="AA500" s="1"/>
      <c r="AC500" s="2"/>
      <c r="AD500" s="2"/>
      <c r="AE500" s="4"/>
      <c r="AF500" s="1"/>
      <c r="AG500" s="15"/>
      <c r="AH500" s="2"/>
      <c r="AJ500" s="17"/>
      <c r="AL500" s="4"/>
      <c r="AN500" s="15"/>
      <c r="AO500" s="13"/>
      <c r="AQ500" s="11"/>
      <c r="AR500" s="11"/>
      <c r="AT500" s="16"/>
      <c r="AU500" s="1"/>
      <c r="AX500" s="19">
        <f>F440</f>
      </c>
      <c r="BB500" s="5"/>
    </row>
    <row r="501" spans="6:54" ht="15" customHeight="1">
      <c r="F501" s="2"/>
      <c r="G501" s="2"/>
      <c r="H501" s="1"/>
      <c r="I501" s="1"/>
      <c r="J501" s="2"/>
      <c r="K501" s="2"/>
      <c r="L501" s="2"/>
      <c r="M501" s="2"/>
      <c r="N501" s="2"/>
      <c r="O501" s="2"/>
      <c r="P501" s="1"/>
      <c r="Q501" s="1"/>
      <c r="R501" s="1"/>
      <c r="V501" s="1"/>
      <c r="W501" s="1"/>
      <c r="X501" s="1"/>
      <c r="Y501" s="1"/>
      <c r="Z501" s="1"/>
      <c r="AA501" s="1"/>
      <c r="AB501" s="1">
        <f aca="true" t="shared" si="106" ref="AB501:AB533">IF(AA501=1,1,"")</f>
      </c>
      <c r="AC501" s="17"/>
      <c r="AE501" s="4"/>
      <c r="AF501" s="1"/>
      <c r="AG501" s="15"/>
      <c r="AH501" s="2"/>
      <c r="AJ501" s="17"/>
      <c r="AL501" s="4"/>
      <c r="AN501" s="15"/>
      <c r="AO501" s="13"/>
      <c r="AQ501" s="11"/>
      <c r="AR501" s="11"/>
      <c r="AT501" s="16"/>
      <c r="AU501" s="1"/>
      <c r="AX501" s="19" t="e">
        <f>#REF!</f>
        <v>#REF!</v>
      </c>
      <c r="BB501" s="5"/>
    </row>
    <row r="502" spans="6:54" ht="15" customHeight="1">
      <c r="F502" s="2"/>
      <c r="G502" s="2"/>
      <c r="H502" s="1"/>
      <c r="I502" s="1"/>
      <c r="J502" s="2"/>
      <c r="K502" s="2"/>
      <c r="L502" s="2"/>
      <c r="M502" s="2"/>
      <c r="N502" s="2"/>
      <c r="O502" s="2"/>
      <c r="P502" s="1"/>
      <c r="Q502" s="1"/>
      <c r="R502" s="1"/>
      <c r="V502" s="1"/>
      <c r="W502" s="1"/>
      <c r="X502" s="1"/>
      <c r="Y502" s="1"/>
      <c r="Z502" s="1"/>
      <c r="AA502" s="1"/>
      <c r="AB502" s="1">
        <f t="shared" si="106"/>
      </c>
      <c r="AC502" s="17"/>
      <c r="AE502" s="4"/>
      <c r="AF502" s="1"/>
      <c r="AG502" s="15"/>
      <c r="AH502" s="2"/>
      <c r="AJ502" s="17"/>
      <c r="AL502" s="4"/>
      <c r="AN502" s="15"/>
      <c r="AO502" s="13"/>
      <c r="AQ502" s="11"/>
      <c r="AR502" s="11"/>
      <c r="AT502" s="16"/>
      <c r="AU502" s="1"/>
      <c r="AX502" s="19" t="e">
        <f>#REF!</f>
        <v>#REF!</v>
      </c>
      <c r="BB502" s="5"/>
    </row>
    <row r="503" spans="6:54" ht="15" customHeight="1">
      <c r="F503" s="2"/>
      <c r="G503" s="2"/>
      <c r="H503" s="1"/>
      <c r="I503" s="1"/>
      <c r="J503" s="2"/>
      <c r="K503" s="2"/>
      <c r="L503" s="2"/>
      <c r="M503" s="2"/>
      <c r="N503" s="2"/>
      <c r="O503" s="2"/>
      <c r="P503" s="1"/>
      <c r="Q503" s="1"/>
      <c r="R503" s="1"/>
      <c r="V503" s="1"/>
      <c r="W503" s="1"/>
      <c r="X503" s="1"/>
      <c r="Y503" s="1"/>
      <c r="Z503" s="1"/>
      <c r="AA503" s="1"/>
      <c r="AB503" s="1">
        <f t="shared" si="106"/>
      </c>
      <c r="AC503" s="17"/>
      <c r="AE503" s="4"/>
      <c r="AF503" s="1"/>
      <c r="AG503" s="15"/>
      <c r="AH503" s="2"/>
      <c r="AJ503" s="17"/>
      <c r="AL503" s="4"/>
      <c r="AN503" s="15"/>
      <c r="AO503" s="13"/>
      <c r="AQ503" s="11"/>
      <c r="AR503" s="11"/>
      <c r="AT503" s="16"/>
      <c r="AU503" s="1"/>
      <c r="AX503" s="19" t="e">
        <f>#REF!</f>
        <v>#REF!</v>
      </c>
      <c r="BB503" s="5"/>
    </row>
    <row r="504" spans="6:54" ht="15" customHeight="1">
      <c r="F504" s="2"/>
      <c r="G504" s="2"/>
      <c r="H504" s="1"/>
      <c r="I504" s="1"/>
      <c r="J504" s="2"/>
      <c r="K504" s="2"/>
      <c r="L504" s="2"/>
      <c r="M504" s="2"/>
      <c r="N504" s="2"/>
      <c r="O504" s="2"/>
      <c r="P504" s="1"/>
      <c r="Q504" s="1"/>
      <c r="R504" s="1"/>
      <c r="V504" s="1"/>
      <c r="W504" s="1"/>
      <c r="X504" s="1"/>
      <c r="Y504" s="1"/>
      <c r="Z504" s="1"/>
      <c r="AA504" s="1"/>
      <c r="AB504" s="1">
        <f t="shared" si="106"/>
      </c>
      <c r="AC504" s="17"/>
      <c r="AE504" s="4"/>
      <c r="AF504" s="1"/>
      <c r="AG504" s="15"/>
      <c r="AH504" s="2"/>
      <c r="AJ504" s="17"/>
      <c r="AL504" s="4"/>
      <c r="AN504" s="15"/>
      <c r="AO504" s="13"/>
      <c r="AQ504" s="11"/>
      <c r="AR504" s="11"/>
      <c r="AT504" s="16"/>
      <c r="AU504" s="1"/>
      <c r="AX504" s="19" t="e">
        <f>#REF!</f>
        <v>#REF!</v>
      </c>
      <c r="BB504" s="5"/>
    </row>
    <row r="505" spans="6:54" ht="15" customHeight="1">
      <c r="F505" s="2"/>
      <c r="G505" s="2"/>
      <c r="H505" s="1"/>
      <c r="I505" s="1"/>
      <c r="J505" s="2"/>
      <c r="K505" s="2"/>
      <c r="L505" s="2"/>
      <c r="M505" s="2"/>
      <c r="N505" s="2"/>
      <c r="O505" s="2"/>
      <c r="P505" s="1"/>
      <c r="Q505" s="1"/>
      <c r="R505" s="1"/>
      <c r="V505" s="1"/>
      <c r="W505" s="1"/>
      <c r="X505" s="1"/>
      <c r="Y505" s="1"/>
      <c r="Z505" s="1"/>
      <c r="AA505" s="1"/>
      <c r="AB505" s="1">
        <f t="shared" si="106"/>
      </c>
      <c r="AC505" s="17"/>
      <c r="AE505" s="4"/>
      <c r="AF505" s="1"/>
      <c r="AG505" s="15"/>
      <c r="AH505" s="2"/>
      <c r="AJ505" s="17"/>
      <c r="AL505" s="4"/>
      <c r="AN505" s="15"/>
      <c r="AO505" s="13"/>
      <c r="AQ505" s="11"/>
      <c r="AR505" s="11"/>
      <c r="AT505" s="16"/>
      <c r="AU505" s="1"/>
      <c r="AX505" s="19" t="e">
        <f>#REF!</f>
        <v>#REF!</v>
      </c>
      <c r="BB505" s="5"/>
    </row>
    <row r="506" spans="6:54" ht="15" customHeight="1">
      <c r="F506" s="2"/>
      <c r="G506" s="2"/>
      <c r="H506" s="1"/>
      <c r="I506" s="1"/>
      <c r="J506" s="2"/>
      <c r="K506" s="2"/>
      <c r="L506" s="2"/>
      <c r="M506" s="2"/>
      <c r="N506" s="2"/>
      <c r="O506" s="2"/>
      <c r="P506" s="1"/>
      <c r="Q506" s="1"/>
      <c r="R506" s="1"/>
      <c r="V506" s="1"/>
      <c r="W506" s="1"/>
      <c r="X506" s="1"/>
      <c r="Y506" s="1"/>
      <c r="Z506" s="1"/>
      <c r="AA506" s="1"/>
      <c r="AB506" s="1">
        <f t="shared" si="106"/>
      </c>
      <c r="AC506" s="17"/>
      <c r="AE506" s="4"/>
      <c r="AF506" s="1"/>
      <c r="AG506" s="15"/>
      <c r="AH506" s="2"/>
      <c r="AJ506" s="17"/>
      <c r="AL506" s="4"/>
      <c r="AN506" s="15"/>
      <c r="AO506" s="13"/>
      <c r="AQ506" s="11"/>
      <c r="AR506" s="11"/>
      <c r="AT506" s="16"/>
      <c r="AU506" s="1"/>
      <c r="AX506" s="19" t="e">
        <f>#REF!</f>
        <v>#REF!</v>
      </c>
      <c r="BB506" s="5"/>
    </row>
    <row r="507" spans="6:54" ht="15" customHeight="1">
      <c r="F507" s="2"/>
      <c r="G507" s="2"/>
      <c r="H507" s="1"/>
      <c r="I507" s="1"/>
      <c r="J507" s="2"/>
      <c r="K507" s="2"/>
      <c r="L507" s="2"/>
      <c r="M507" s="2"/>
      <c r="N507" s="2"/>
      <c r="O507" s="2"/>
      <c r="P507" s="1"/>
      <c r="Q507" s="1"/>
      <c r="R507" s="1"/>
      <c r="V507" s="1"/>
      <c r="W507" s="1"/>
      <c r="X507" s="1"/>
      <c r="Y507" s="1"/>
      <c r="Z507" s="1"/>
      <c r="AA507" s="1"/>
      <c r="AB507" s="1">
        <f t="shared" si="106"/>
      </c>
      <c r="AC507" s="17"/>
      <c r="AE507" s="4"/>
      <c r="AF507" s="1"/>
      <c r="AG507" s="15"/>
      <c r="AH507" s="2"/>
      <c r="AJ507" s="17"/>
      <c r="AL507" s="4"/>
      <c r="AN507" s="15"/>
      <c r="AO507" s="13"/>
      <c r="AQ507" s="11"/>
      <c r="AR507" s="11"/>
      <c r="AT507" s="16"/>
      <c r="AU507" s="1"/>
      <c r="AX507" s="19" t="e">
        <f>#REF!</f>
        <v>#REF!</v>
      </c>
      <c r="BB507" s="5"/>
    </row>
    <row r="508" spans="6:54" ht="15" customHeight="1">
      <c r="F508" s="2"/>
      <c r="G508" s="2"/>
      <c r="H508" s="1"/>
      <c r="I508" s="1"/>
      <c r="J508" s="2"/>
      <c r="K508" s="2"/>
      <c r="L508" s="2"/>
      <c r="M508" s="2"/>
      <c r="N508" s="2"/>
      <c r="O508" s="2"/>
      <c r="P508" s="1"/>
      <c r="Q508" s="1"/>
      <c r="R508" s="1"/>
      <c r="V508" s="1"/>
      <c r="W508" s="1"/>
      <c r="X508" s="1"/>
      <c r="Y508" s="1"/>
      <c r="Z508" s="1"/>
      <c r="AA508" s="1"/>
      <c r="AB508" s="1">
        <f t="shared" si="106"/>
      </c>
      <c r="AC508" s="17"/>
      <c r="AE508" s="4"/>
      <c r="AF508" s="1"/>
      <c r="AG508" s="15"/>
      <c r="AH508" s="2"/>
      <c r="AJ508" s="17"/>
      <c r="AL508" s="4"/>
      <c r="AN508" s="15"/>
      <c r="AO508" s="13"/>
      <c r="AQ508" s="11"/>
      <c r="AR508" s="11"/>
      <c r="AT508" s="16"/>
      <c r="AU508" s="1"/>
      <c r="AX508" s="19" t="e">
        <f>#REF!</f>
        <v>#REF!</v>
      </c>
      <c r="BB508" s="5"/>
    </row>
    <row r="509" spans="6:54" ht="15" customHeight="1">
      <c r="F509" s="2"/>
      <c r="G509" s="2"/>
      <c r="H509" s="1"/>
      <c r="I509" s="1"/>
      <c r="J509" s="2"/>
      <c r="K509" s="2"/>
      <c r="L509" s="2"/>
      <c r="M509" s="2"/>
      <c r="N509" s="2"/>
      <c r="O509" s="2"/>
      <c r="P509" s="1"/>
      <c r="Q509" s="1"/>
      <c r="R509" s="1"/>
      <c r="V509" s="1"/>
      <c r="W509" s="1"/>
      <c r="X509" s="1"/>
      <c r="Y509" s="1"/>
      <c r="Z509" s="1"/>
      <c r="AA509" s="1"/>
      <c r="AB509" s="1">
        <f t="shared" si="106"/>
      </c>
      <c r="AC509" s="17"/>
      <c r="AE509" s="4"/>
      <c r="AF509" s="1"/>
      <c r="AG509" s="15"/>
      <c r="AH509" s="2"/>
      <c r="AJ509" s="17"/>
      <c r="AL509" s="4"/>
      <c r="AN509" s="15"/>
      <c r="AO509" s="13"/>
      <c r="AQ509" s="11"/>
      <c r="AR509" s="11"/>
      <c r="AT509" s="16"/>
      <c r="AU509" s="1"/>
      <c r="AX509" s="19" t="e">
        <f>#REF!</f>
        <v>#REF!</v>
      </c>
      <c r="BB509" s="5"/>
    </row>
    <row r="510" spans="6:54" ht="15" customHeight="1">
      <c r="F510" s="2"/>
      <c r="G510" s="2"/>
      <c r="H510" s="1"/>
      <c r="I510" s="1"/>
      <c r="J510" s="2"/>
      <c r="K510" s="2"/>
      <c r="L510" s="2"/>
      <c r="M510" s="2"/>
      <c r="N510" s="2"/>
      <c r="O510" s="2"/>
      <c r="P510" s="1"/>
      <c r="Q510" s="1"/>
      <c r="R510" s="1"/>
      <c r="V510" s="1"/>
      <c r="W510" s="1"/>
      <c r="X510" s="1"/>
      <c r="Y510" s="1"/>
      <c r="Z510" s="1"/>
      <c r="AA510" s="1"/>
      <c r="AB510" s="1">
        <f t="shared" si="106"/>
      </c>
      <c r="AC510" s="17"/>
      <c r="AE510" s="4"/>
      <c r="AF510" s="1"/>
      <c r="AG510" s="15"/>
      <c r="AH510" s="2"/>
      <c r="AJ510" s="17"/>
      <c r="AL510" s="4"/>
      <c r="AN510" s="15"/>
      <c r="AO510" s="13"/>
      <c r="AQ510" s="11"/>
      <c r="AR510" s="11"/>
      <c r="AT510" s="16"/>
      <c r="AU510" s="1"/>
      <c r="AX510" s="19" t="e">
        <f>#REF!</f>
        <v>#REF!</v>
      </c>
      <c r="BB510" s="5"/>
    </row>
    <row r="511" spans="6:54" ht="15" customHeight="1">
      <c r="F511" s="2"/>
      <c r="G511" s="2"/>
      <c r="H511" s="1"/>
      <c r="I511" s="1"/>
      <c r="J511" s="2"/>
      <c r="K511" s="2"/>
      <c r="L511" s="2"/>
      <c r="M511" s="2"/>
      <c r="N511" s="2"/>
      <c r="O511" s="2"/>
      <c r="P511" s="1"/>
      <c r="Q511" s="1"/>
      <c r="R511" s="1"/>
      <c r="V511" s="1"/>
      <c r="W511" s="1"/>
      <c r="X511" s="1"/>
      <c r="Y511" s="1"/>
      <c r="Z511" s="1"/>
      <c r="AA511" s="1"/>
      <c r="AB511" s="1">
        <f t="shared" si="106"/>
      </c>
      <c r="AC511" s="17"/>
      <c r="AE511" s="4"/>
      <c r="AF511" s="1"/>
      <c r="AG511" s="15"/>
      <c r="AH511" s="2"/>
      <c r="AJ511" s="17"/>
      <c r="AL511" s="4"/>
      <c r="AN511" s="15"/>
      <c r="AO511" s="13"/>
      <c r="AQ511" s="11"/>
      <c r="AR511" s="11"/>
      <c r="AT511" s="16"/>
      <c r="AU511" s="1"/>
      <c r="AX511" s="19" t="e">
        <f>#REF!</f>
        <v>#REF!</v>
      </c>
      <c r="BB511" s="5"/>
    </row>
    <row r="512" spans="6:54" ht="15" customHeight="1">
      <c r="F512" s="2"/>
      <c r="G512" s="2"/>
      <c r="H512" s="1"/>
      <c r="I512" s="1"/>
      <c r="J512" s="2"/>
      <c r="K512" s="2"/>
      <c r="L512" s="2"/>
      <c r="M512" s="2"/>
      <c r="N512" s="2"/>
      <c r="O512" s="2"/>
      <c r="P512" s="1"/>
      <c r="Q512" s="1"/>
      <c r="R512" s="1"/>
      <c r="V512" s="1"/>
      <c r="W512" s="1"/>
      <c r="X512" s="1"/>
      <c r="Y512" s="1"/>
      <c r="Z512" s="1"/>
      <c r="AA512" s="1"/>
      <c r="AB512" s="1">
        <f t="shared" si="106"/>
      </c>
      <c r="AC512" s="17"/>
      <c r="AE512" s="4"/>
      <c r="AF512" s="1"/>
      <c r="AG512" s="15"/>
      <c r="AH512" s="2"/>
      <c r="AJ512" s="17"/>
      <c r="AL512" s="4"/>
      <c r="AN512" s="15"/>
      <c r="AO512" s="13"/>
      <c r="AQ512" s="11"/>
      <c r="AR512" s="11"/>
      <c r="AT512" s="16"/>
      <c r="AU512" s="1"/>
      <c r="AX512" s="19" t="e">
        <f>#REF!</f>
        <v>#REF!</v>
      </c>
      <c r="BB512" s="5"/>
    </row>
    <row r="513" spans="6:54" ht="15" customHeight="1">
      <c r="F513" s="2"/>
      <c r="G513" s="2"/>
      <c r="H513" s="1"/>
      <c r="I513" s="1"/>
      <c r="J513" s="2"/>
      <c r="K513" s="2"/>
      <c r="L513" s="2"/>
      <c r="M513" s="2"/>
      <c r="N513" s="2"/>
      <c r="O513" s="2"/>
      <c r="P513" s="1"/>
      <c r="Q513" s="1"/>
      <c r="R513" s="1"/>
      <c r="V513" s="1"/>
      <c r="W513" s="1"/>
      <c r="X513" s="1"/>
      <c r="Y513" s="1"/>
      <c r="Z513" s="1"/>
      <c r="AA513" s="1"/>
      <c r="AB513" s="1">
        <f t="shared" si="106"/>
      </c>
      <c r="AC513" s="17"/>
      <c r="AE513" s="4"/>
      <c r="AF513" s="1"/>
      <c r="AG513" s="15"/>
      <c r="AH513" s="2"/>
      <c r="AJ513" s="17"/>
      <c r="AL513" s="4"/>
      <c r="AN513" s="15"/>
      <c r="AO513" s="13"/>
      <c r="AQ513" s="11"/>
      <c r="AR513" s="11"/>
      <c r="AT513" s="16"/>
      <c r="AU513" s="1"/>
      <c r="AX513" s="19" t="e">
        <f>#REF!</f>
        <v>#REF!</v>
      </c>
      <c r="BB513" s="5"/>
    </row>
    <row r="514" spans="6:54" ht="15" customHeight="1">
      <c r="F514" s="2"/>
      <c r="G514" s="2"/>
      <c r="H514" s="1"/>
      <c r="I514" s="1"/>
      <c r="J514" s="2"/>
      <c r="K514" s="2"/>
      <c r="L514" s="2"/>
      <c r="M514" s="2"/>
      <c r="N514" s="2"/>
      <c r="O514" s="2"/>
      <c r="P514" s="1"/>
      <c r="Q514" s="1"/>
      <c r="R514" s="1"/>
      <c r="V514" s="1"/>
      <c r="W514" s="1"/>
      <c r="X514" s="1"/>
      <c r="Y514" s="1"/>
      <c r="Z514" s="1"/>
      <c r="AA514" s="1"/>
      <c r="AB514" s="1">
        <f t="shared" si="106"/>
      </c>
      <c r="AC514" s="17"/>
      <c r="AE514" s="4"/>
      <c r="AF514" s="1"/>
      <c r="AG514" s="15"/>
      <c r="AH514" s="2"/>
      <c r="AJ514" s="17"/>
      <c r="AL514" s="4"/>
      <c r="AN514" s="15"/>
      <c r="AO514" s="13"/>
      <c r="AQ514" s="11"/>
      <c r="AR514" s="11"/>
      <c r="AT514" s="16"/>
      <c r="AU514" s="1"/>
      <c r="AX514" s="19" t="e">
        <f>#REF!</f>
        <v>#REF!</v>
      </c>
      <c r="BB514" s="5"/>
    </row>
    <row r="515" spans="6:54" ht="15" customHeight="1">
      <c r="F515" s="2"/>
      <c r="G515" s="2"/>
      <c r="H515" s="1"/>
      <c r="I515" s="1"/>
      <c r="J515" s="2"/>
      <c r="K515" s="2"/>
      <c r="L515" s="2"/>
      <c r="M515" s="2"/>
      <c r="N515" s="2"/>
      <c r="O515" s="2"/>
      <c r="P515" s="1"/>
      <c r="Q515" s="1"/>
      <c r="R515" s="1"/>
      <c r="V515" s="1"/>
      <c r="W515" s="1"/>
      <c r="X515" s="1"/>
      <c r="Y515" s="1"/>
      <c r="Z515" s="1"/>
      <c r="AA515" s="1"/>
      <c r="AB515" s="1">
        <f t="shared" si="106"/>
      </c>
      <c r="AC515" s="17"/>
      <c r="AE515" s="4"/>
      <c r="AF515" s="1"/>
      <c r="AG515" s="15"/>
      <c r="AH515" s="2"/>
      <c r="AJ515" s="17"/>
      <c r="AL515" s="4"/>
      <c r="AN515" s="15"/>
      <c r="AO515" s="13"/>
      <c r="AQ515" s="11"/>
      <c r="AR515" s="11"/>
      <c r="AT515" s="16"/>
      <c r="AU515" s="1"/>
      <c r="AX515" s="19" t="e">
        <f>#REF!</f>
        <v>#REF!</v>
      </c>
      <c r="BB515" s="5"/>
    </row>
    <row r="516" spans="6:54" ht="15" customHeight="1">
      <c r="F516" s="2"/>
      <c r="G516" s="2"/>
      <c r="H516" s="1"/>
      <c r="I516" s="1"/>
      <c r="J516" s="2"/>
      <c r="K516" s="2"/>
      <c r="L516" s="2"/>
      <c r="M516" s="2"/>
      <c r="N516" s="2"/>
      <c r="O516" s="2"/>
      <c r="P516" s="1"/>
      <c r="Q516" s="1"/>
      <c r="R516" s="1"/>
      <c r="V516" s="1"/>
      <c r="W516" s="1"/>
      <c r="X516" s="1"/>
      <c r="Y516" s="1"/>
      <c r="Z516" s="1"/>
      <c r="AA516" s="1"/>
      <c r="AB516" s="1">
        <f t="shared" si="106"/>
      </c>
      <c r="AC516" s="17"/>
      <c r="AE516" s="4"/>
      <c r="AF516" s="1"/>
      <c r="AG516" s="15"/>
      <c r="AH516" s="2"/>
      <c r="AJ516" s="17"/>
      <c r="AL516" s="4"/>
      <c r="AN516" s="15"/>
      <c r="AO516" s="13"/>
      <c r="AQ516" s="11"/>
      <c r="AR516" s="11"/>
      <c r="AT516" s="16"/>
      <c r="AU516" s="1"/>
      <c r="AX516" s="19" t="e">
        <f>#REF!</f>
        <v>#REF!</v>
      </c>
      <c r="BB516" s="5"/>
    </row>
    <row r="517" spans="6:54" ht="15" customHeight="1">
      <c r="F517" s="2"/>
      <c r="G517" s="2"/>
      <c r="H517" s="1"/>
      <c r="I517" s="1"/>
      <c r="J517" s="2"/>
      <c r="K517" s="2"/>
      <c r="L517" s="2"/>
      <c r="M517" s="2"/>
      <c r="N517" s="2"/>
      <c r="O517" s="2"/>
      <c r="P517" s="1"/>
      <c r="Q517" s="1"/>
      <c r="R517" s="1"/>
      <c r="V517" s="1"/>
      <c r="W517" s="1"/>
      <c r="X517" s="1"/>
      <c r="Y517" s="1"/>
      <c r="Z517" s="1"/>
      <c r="AA517" s="1"/>
      <c r="AB517" s="1">
        <f t="shared" si="106"/>
      </c>
      <c r="AC517" s="17"/>
      <c r="AE517" s="4"/>
      <c r="AF517" s="1"/>
      <c r="AG517" s="15"/>
      <c r="AH517" s="2"/>
      <c r="AJ517" s="17"/>
      <c r="AL517" s="4"/>
      <c r="AN517" s="15"/>
      <c r="AO517" s="13"/>
      <c r="AQ517" s="11"/>
      <c r="AR517" s="11"/>
      <c r="AT517" s="16"/>
      <c r="AU517" s="1"/>
      <c r="AX517" s="19" t="e">
        <f>#REF!</f>
        <v>#REF!</v>
      </c>
      <c r="BB517" s="5"/>
    </row>
    <row r="518" spans="6:54" ht="15" customHeight="1">
      <c r="F518" s="2"/>
      <c r="G518" s="2"/>
      <c r="H518" s="1"/>
      <c r="I518" s="1"/>
      <c r="J518" s="2"/>
      <c r="K518" s="2"/>
      <c r="L518" s="2"/>
      <c r="M518" s="2"/>
      <c r="N518" s="2"/>
      <c r="O518" s="2"/>
      <c r="P518" s="1"/>
      <c r="Q518" s="1"/>
      <c r="R518" s="1"/>
      <c r="V518" s="1"/>
      <c r="W518" s="1"/>
      <c r="X518" s="1"/>
      <c r="Y518" s="1"/>
      <c r="Z518" s="1"/>
      <c r="AA518" s="1"/>
      <c r="AB518" s="1">
        <f t="shared" si="106"/>
      </c>
      <c r="AC518" s="17"/>
      <c r="AE518" s="4"/>
      <c r="AF518" s="1"/>
      <c r="AG518" s="15"/>
      <c r="AH518" s="2"/>
      <c r="AJ518" s="17"/>
      <c r="AL518" s="4"/>
      <c r="AN518" s="15"/>
      <c r="AO518" s="13"/>
      <c r="AQ518" s="11"/>
      <c r="AR518" s="11"/>
      <c r="AT518" s="16"/>
      <c r="AU518" s="1"/>
      <c r="AX518" s="19" t="e">
        <f>#REF!</f>
        <v>#REF!</v>
      </c>
      <c r="BB518" s="5"/>
    </row>
    <row r="519" spans="6:54" ht="15" customHeight="1">
      <c r="F519" s="2"/>
      <c r="G519" s="2"/>
      <c r="H519" s="1"/>
      <c r="I519" s="1"/>
      <c r="J519" s="2"/>
      <c r="K519" s="2"/>
      <c r="L519" s="2"/>
      <c r="M519" s="2"/>
      <c r="N519" s="2"/>
      <c r="O519" s="2"/>
      <c r="P519" s="1"/>
      <c r="Q519" s="1"/>
      <c r="R519" s="1"/>
      <c r="V519" s="1"/>
      <c r="W519" s="1"/>
      <c r="X519" s="1"/>
      <c r="Y519" s="1"/>
      <c r="Z519" s="1"/>
      <c r="AA519" s="1"/>
      <c r="AB519" s="1">
        <f t="shared" si="106"/>
      </c>
      <c r="AC519" s="17"/>
      <c r="AE519" s="4"/>
      <c r="AF519" s="1"/>
      <c r="AG519" s="15"/>
      <c r="AH519" s="2"/>
      <c r="AJ519" s="17"/>
      <c r="AL519" s="4"/>
      <c r="AN519" s="15"/>
      <c r="AO519" s="13"/>
      <c r="AQ519" s="11"/>
      <c r="AR519" s="11"/>
      <c r="AT519" s="16"/>
      <c r="AU519" s="1"/>
      <c r="AX519" s="19" t="e">
        <f>#REF!</f>
        <v>#REF!</v>
      </c>
      <c r="BB519" s="5"/>
    </row>
    <row r="520" spans="6:54" ht="15" customHeight="1">
      <c r="F520" s="2"/>
      <c r="G520" s="2"/>
      <c r="H520" s="1"/>
      <c r="I520" s="1"/>
      <c r="J520" s="2"/>
      <c r="K520" s="2"/>
      <c r="L520" s="2"/>
      <c r="M520" s="2"/>
      <c r="N520" s="2"/>
      <c r="O520" s="2"/>
      <c r="P520" s="1"/>
      <c r="Q520" s="1"/>
      <c r="R520" s="1"/>
      <c r="V520" s="1"/>
      <c r="W520" s="1"/>
      <c r="X520" s="1"/>
      <c r="Y520" s="1"/>
      <c r="Z520" s="1"/>
      <c r="AA520" s="1"/>
      <c r="AB520" s="1">
        <f t="shared" si="106"/>
      </c>
      <c r="AC520" s="17"/>
      <c r="AE520" s="4"/>
      <c r="AF520" s="1"/>
      <c r="AG520" s="15"/>
      <c r="AH520" s="2"/>
      <c r="AJ520" s="17"/>
      <c r="AL520" s="4"/>
      <c r="AN520" s="15"/>
      <c r="AO520" s="13"/>
      <c r="AQ520" s="11"/>
      <c r="AR520" s="11"/>
      <c r="AT520" s="16"/>
      <c r="AU520" s="1"/>
      <c r="AX520" s="19" t="e">
        <f>#REF!</f>
        <v>#REF!</v>
      </c>
      <c r="BB520" s="5"/>
    </row>
    <row r="521" spans="6:54" ht="15" customHeight="1">
      <c r="F521" s="2"/>
      <c r="G521" s="2"/>
      <c r="H521" s="1"/>
      <c r="I521" s="1"/>
      <c r="J521" s="2"/>
      <c r="K521" s="2"/>
      <c r="L521" s="2"/>
      <c r="M521" s="2"/>
      <c r="N521" s="2"/>
      <c r="O521" s="2"/>
      <c r="P521" s="1"/>
      <c r="Q521" s="1"/>
      <c r="R521" s="1"/>
      <c r="V521" s="1"/>
      <c r="W521" s="1"/>
      <c r="X521" s="1"/>
      <c r="Y521" s="1"/>
      <c r="Z521" s="1"/>
      <c r="AA521" s="1"/>
      <c r="AB521" s="1">
        <f t="shared" si="106"/>
      </c>
      <c r="AC521" s="17"/>
      <c r="AE521" s="4"/>
      <c r="AF521" s="1"/>
      <c r="AG521" s="15"/>
      <c r="AH521" s="2"/>
      <c r="AJ521" s="17"/>
      <c r="AL521" s="4"/>
      <c r="AN521" s="15"/>
      <c r="AO521" s="13"/>
      <c r="AQ521" s="11"/>
      <c r="AR521" s="11"/>
      <c r="AT521" s="16"/>
      <c r="AU521" s="1"/>
      <c r="AX521" s="19" t="e">
        <f>#REF!</f>
        <v>#REF!</v>
      </c>
      <c r="BB521" s="5"/>
    </row>
    <row r="522" spans="6:54" ht="15" customHeight="1">
      <c r="F522" s="2"/>
      <c r="G522" s="2"/>
      <c r="H522" s="1"/>
      <c r="I522" s="1"/>
      <c r="J522" s="2"/>
      <c r="K522" s="2"/>
      <c r="L522" s="2"/>
      <c r="M522" s="2"/>
      <c r="N522" s="2"/>
      <c r="O522" s="2"/>
      <c r="P522" s="1"/>
      <c r="Q522" s="1"/>
      <c r="R522" s="1"/>
      <c r="V522" s="1"/>
      <c r="W522" s="1"/>
      <c r="X522" s="1"/>
      <c r="Y522" s="1"/>
      <c r="Z522" s="1"/>
      <c r="AA522" s="1"/>
      <c r="AB522" s="1">
        <f t="shared" si="106"/>
      </c>
      <c r="AC522" s="17"/>
      <c r="AE522" s="4"/>
      <c r="AF522" s="1"/>
      <c r="AG522" s="15"/>
      <c r="AH522" s="2"/>
      <c r="AJ522" s="17"/>
      <c r="AL522" s="4"/>
      <c r="AN522" s="15"/>
      <c r="AO522" s="13"/>
      <c r="AQ522" s="11"/>
      <c r="AR522" s="11"/>
      <c r="AT522" s="16"/>
      <c r="AU522" s="1"/>
      <c r="AX522" s="19" t="e">
        <f>#REF!</f>
        <v>#REF!</v>
      </c>
      <c r="BB522" s="5"/>
    </row>
    <row r="523" spans="6:54" ht="15" customHeight="1">
      <c r="F523" s="2"/>
      <c r="G523" s="2"/>
      <c r="H523" s="1"/>
      <c r="I523" s="1"/>
      <c r="J523" s="2"/>
      <c r="K523" s="2"/>
      <c r="L523" s="2"/>
      <c r="M523" s="2"/>
      <c r="N523" s="2"/>
      <c r="O523" s="2"/>
      <c r="P523" s="1"/>
      <c r="Q523" s="1"/>
      <c r="R523" s="1"/>
      <c r="V523" s="1"/>
      <c r="W523" s="1"/>
      <c r="X523" s="1"/>
      <c r="Y523" s="1"/>
      <c r="Z523" s="1"/>
      <c r="AA523" s="1"/>
      <c r="AB523" s="1">
        <f t="shared" si="106"/>
      </c>
      <c r="AC523" s="17"/>
      <c r="AE523" s="4"/>
      <c r="AF523" s="1"/>
      <c r="AG523" s="15"/>
      <c r="AH523" s="2"/>
      <c r="AJ523" s="17"/>
      <c r="AL523" s="4"/>
      <c r="AN523" s="15"/>
      <c r="AO523" s="13"/>
      <c r="AQ523" s="11"/>
      <c r="AR523" s="11"/>
      <c r="AT523" s="16"/>
      <c r="AU523" s="1"/>
      <c r="AX523" s="19" t="e">
        <f>#REF!</f>
        <v>#REF!</v>
      </c>
      <c r="BB523" s="5"/>
    </row>
    <row r="524" spans="6:54" ht="15" customHeight="1">
      <c r="F524" s="2"/>
      <c r="G524" s="2"/>
      <c r="H524" s="1"/>
      <c r="I524" s="1"/>
      <c r="J524" s="2"/>
      <c r="K524" s="2"/>
      <c r="L524" s="2"/>
      <c r="M524" s="2"/>
      <c r="N524" s="2"/>
      <c r="O524" s="2"/>
      <c r="P524" s="1"/>
      <c r="Q524" s="1"/>
      <c r="R524" s="1"/>
      <c r="V524" s="1"/>
      <c r="W524" s="1"/>
      <c r="X524" s="1"/>
      <c r="Y524" s="1"/>
      <c r="Z524" s="1"/>
      <c r="AA524" s="1"/>
      <c r="AB524" s="1">
        <f t="shared" si="106"/>
      </c>
      <c r="AC524" s="17"/>
      <c r="AE524" s="4"/>
      <c r="AF524" s="1"/>
      <c r="AG524" s="15"/>
      <c r="AH524" s="2"/>
      <c r="AJ524" s="17"/>
      <c r="AL524" s="4"/>
      <c r="AN524" s="15"/>
      <c r="AO524" s="13"/>
      <c r="AQ524" s="11"/>
      <c r="AR524" s="11"/>
      <c r="AT524" s="16"/>
      <c r="AU524" s="1"/>
      <c r="AX524" s="19" t="e">
        <f>#REF!</f>
        <v>#REF!</v>
      </c>
      <c r="BB524" s="5"/>
    </row>
    <row r="525" spans="6:54" ht="15" customHeight="1">
      <c r="F525" s="2"/>
      <c r="G525" s="2"/>
      <c r="H525" s="1"/>
      <c r="I525" s="1"/>
      <c r="J525" s="2"/>
      <c r="K525" s="2"/>
      <c r="L525" s="2"/>
      <c r="M525" s="2"/>
      <c r="N525" s="2"/>
      <c r="O525" s="2"/>
      <c r="P525" s="1"/>
      <c r="Q525" s="1"/>
      <c r="R525" s="1"/>
      <c r="V525" s="1"/>
      <c r="W525" s="1"/>
      <c r="X525" s="1"/>
      <c r="Y525" s="1"/>
      <c r="Z525" s="1"/>
      <c r="AA525" s="1"/>
      <c r="AB525" s="1">
        <f t="shared" si="106"/>
      </c>
      <c r="AC525" s="17"/>
      <c r="AE525" s="4"/>
      <c r="AF525" s="1"/>
      <c r="AG525" s="15"/>
      <c r="AH525" s="2"/>
      <c r="AJ525" s="17"/>
      <c r="AL525" s="4"/>
      <c r="AN525" s="15"/>
      <c r="AO525" s="13"/>
      <c r="AQ525" s="11"/>
      <c r="AR525" s="11"/>
      <c r="AT525" s="16"/>
      <c r="AU525" s="1"/>
      <c r="AX525" s="19" t="e">
        <f>#REF!</f>
        <v>#REF!</v>
      </c>
      <c r="BB525" s="5"/>
    </row>
    <row r="526" spans="6:54" ht="15" customHeight="1">
      <c r="F526" s="2"/>
      <c r="G526" s="2"/>
      <c r="H526" s="1"/>
      <c r="I526" s="1"/>
      <c r="J526" s="2"/>
      <c r="L526" s="2"/>
      <c r="M526" s="2"/>
      <c r="N526" s="2"/>
      <c r="O526" s="2"/>
      <c r="P526" s="1"/>
      <c r="Q526" s="1"/>
      <c r="R526" s="1"/>
      <c r="V526" s="1"/>
      <c r="W526" s="1"/>
      <c r="X526" s="1"/>
      <c r="Y526" s="1"/>
      <c r="Z526" s="1"/>
      <c r="AA526" s="1"/>
      <c r="AB526" s="1">
        <f t="shared" si="106"/>
      </c>
      <c r="AC526" s="17"/>
      <c r="AE526" s="4"/>
      <c r="AF526" s="1"/>
      <c r="AG526" s="15"/>
      <c r="AH526" s="2"/>
      <c r="AJ526" s="17"/>
      <c r="AL526" s="4"/>
      <c r="AN526" s="15"/>
      <c r="AO526" s="13"/>
      <c r="AQ526" s="11"/>
      <c r="AR526" s="11"/>
      <c r="AT526" s="16"/>
      <c r="AU526" s="1"/>
      <c r="AX526" s="19" t="e">
        <f>#REF!</f>
        <v>#REF!</v>
      </c>
      <c r="BB526" s="5"/>
    </row>
    <row r="527" spans="6:54" ht="15" customHeight="1">
      <c r="F527" s="2"/>
      <c r="G527" s="2"/>
      <c r="H527" s="1"/>
      <c r="I527" s="1"/>
      <c r="J527" s="2"/>
      <c r="L527" s="2"/>
      <c r="M527" s="2"/>
      <c r="N527" s="2"/>
      <c r="O527" s="2"/>
      <c r="P527" s="1"/>
      <c r="Q527" s="1"/>
      <c r="R527" s="1"/>
      <c r="V527" s="1"/>
      <c r="W527" s="1"/>
      <c r="X527" s="1"/>
      <c r="Y527" s="1"/>
      <c r="Z527" s="1"/>
      <c r="AA527" s="1"/>
      <c r="AB527" s="1">
        <f t="shared" si="106"/>
      </c>
      <c r="AC527" s="17"/>
      <c r="AE527" s="4"/>
      <c r="AF527" s="1"/>
      <c r="AG527" s="15"/>
      <c r="AH527" s="2"/>
      <c r="AJ527" s="17"/>
      <c r="AL527" s="4"/>
      <c r="AN527" s="15"/>
      <c r="AO527" s="13"/>
      <c r="AQ527" s="11"/>
      <c r="AR527" s="11"/>
      <c r="AT527" s="16"/>
      <c r="AU527" s="1"/>
      <c r="AX527" s="19" t="e">
        <f>#REF!</f>
        <v>#REF!</v>
      </c>
      <c r="BB527" s="5"/>
    </row>
    <row r="528" spans="6:54" ht="15" customHeight="1">
      <c r="F528" s="2"/>
      <c r="G528" s="2"/>
      <c r="H528" s="1"/>
      <c r="I528" s="1"/>
      <c r="J528" s="2"/>
      <c r="L528" s="2"/>
      <c r="M528" s="2"/>
      <c r="N528" s="2"/>
      <c r="O528" s="2"/>
      <c r="P528" s="1"/>
      <c r="Q528" s="1"/>
      <c r="R528" s="1"/>
      <c r="V528" s="1"/>
      <c r="W528" s="1"/>
      <c r="X528" s="1"/>
      <c r="Y528" s="1"/>
      <c r="Z528" s="1"/>
      <c r="AA528" s="1"/>
      <c r="AB528" s="1">
        <f t="shared" si="106"/>
      </c>
      <c r="AC528" s="17"/>
      <c r="AE528" s="4"/>
      <c r="AF528" s="1"/>
      <c r="AG528" s="15"/>
      <c r="AH528" s="2"/>
      <c r="AJ528" s="17"/>
      <c r="AL528" s="4"/>
      <c r="AN528" s="15"/>
      <c r="AO528" s="13"/>
      <c r="AQ528" s="11"/>
      <c r="AR528" s="11"/>
      <c r="AT528" s="16"/>
      <c r="AU528" s="1"/>
      <c r="AX528" s="19" t="e">
        <f>#REF!</f>
        <v>#REF!</v>
      </c>
      <c r="BB528" s="5"/>
    </row>
    <row r="529" spans="6:54" ht="15" customHeight="1">
      <c r="F529" s="2"/>
      <c r="G529" s="2"/>
      <c r="H529" s="1"/>
      <c r="I529" s="1"/>
      <c r="J529" s="2"/>
      <c r="L529" s="2"/>
      <c r="M529" s="2"/>
      <c r="N529" s="2"/>
      <c r="O529" s="2"/>
      <c r="P529" s="1"/>
      <c r="Q529" s="1"/>
      <c r="R529" s="1"/>
      <c r="V529" s="1"/>
      <c r="W529" s="1"/>
      <c r="X529" s="1"/>
      <c r="Y529" s="1"/>
      <c r="Z529" s="1"/>
      <c r="AA529" s="1"/>
      <c r="AB529" s="1">
        <f t="shared" si="106"/>
      </c>
      <c r="AC529" s="17"/>
      <c r="AE529" s="4"/>
      <c r="AF529" s="1"/>
      <c r="AG529" s="15"/>
      <c r="AH529" s="2"/>
      <c r="AJ529" s="17"/>
      <c r="AL529" s="4"/>
      <c r="AN529" s="15"/>
      <c r="AO529" s="13"/>
      <c r="AQ529" s="11"/>
      <c r="AR529" s="11"/>
      <c r="AT529" s="16"/>
      <c r="AU529" s="1"/>
      <c r="AX529" s="19" t="e">
        <f>#REF!</f>
        <v>#REF!</v>
      </c>
      <c r="BB529" s="5"/>
    </row>
    <row r="530" spans="6:54" ht="15" customHeight="1">
      <c r="F530" s="2"/>
      <c r="G530" s="2"/>
      <c r="H530" s="1"/>
      <c r="I530" s="1"/>
      <c r="J530" s="2"/>
      <c r="L530" s="2"/>
      <c r="M530" s="2"/>
      <c r="N530" s="2"/>
      <c r="O530" s="2"/>
      <c r="P530" s="1"/>
      <c r="Q530" s="1"/>
      <c r="R530" s="1"/>
      <c r="V530" s="1"/>
      <c r="W530" s="1"/>
      <c r="X530" s="1"/>
      <c r="Y530" s="1"/>
      <c r="Z530" s="1"/>
      <c r="AA530" s="1"/>
      <c r="AB530" s="1">
        <f t="shared" si="106"/>
      </c>
      <c r="AC530" s="17"/>
      <c r="AE530" s="4"/>
      <c r="AF530" s="1"/>
      <c r="AG530" s="15"/>
      <c r="AH530" s="2"/>
      <c r="AJ530" s="17"/>
      <c r="AL530" s="4"/>
      <c r="AN530" s="15"/>
      <c r="AO530" s="13"/>
      <c r="AQ530" s="11"/>
      <c r="AR530" s="11"/>
      <c r="AT530" s="16"/>
      <c r="AU530" s="1"/>
      <c r="AX530" s="19" t="e">
        <f>#REF!</f>
        <v>#REF!</v>
      </c>
      <c r="BB530" s="5"/>
    </row>
    <row r="531" spans="6:54" ht="15" customHeight="1">
      <c r="F531" s="2"/>
      <c r="G531" s="2"/>
      <c r="H531" s="1"/>
      <c r="I531" s="1"/>
      <c r="L531" s="2"/>
      <c r="M531" s="2"/>
      <c r="N531" s="2"/>
      <c r="O531" s="2"/>
      <c r="P531" s="1"/>
      <c r="Q531" s="1"/>
      <c r="R531" s="1"/>
      <c r="V531" s="1"/>
      <c r="W531" s="1"/>
      <c r="X531" s="1"/>
      <c r="Y531" s="1"/>
      <c r="Z531" s="1"/>
      <c r="AA531" s="1"/>
      <c r="AB531" s="1">
        <f t="shared" si="106"/>
      </c>
      <c r="AC531" s="17"/>
      <c r="AE531" s="4"/>
      <c r="AF531" s="1"/>
      <c r="AG531" s="15"/>
      <c r="AH531" s="2"/>
      <c r="AJ531" s="17"/>
      <c r="AL531" s="4"/>
      <c r="AN531" s="15"/>
      <c r="AO531" s="13"/>
      <c r="AQ531" s="11"/>
      <c r="AR531" s="11"/>
      <c r="AT531" s="16"/>
      <c r="AU531" s="1"/>
      <c r="AX531" s="19" t="e">
        <f>#REF!</f>
        <v>#REF!</v>
      </c>
      <c r="BB531" s="5"/>
    </row>
    <row r="532" spans="6:54" ht="15" customHeight="1">
      <c r="F532" s="2"/>
      <c r="G532" s="2"/>
      <c r="H532" s="1"/>
      <c r="I532" s="1"/>
      <c r="L532" s="2"/>
      <c r="M532" s="2"/>
      <c r="N532" s="2"/>
      <c r="O532" s="2"/>
      <c r="P532" s="1"/>
      <c r="Q532" s="1"/>
      <c r="R532" s="1"/>
      <c r="V532" s="1"/>
      <c r="W532" s="1"/>
      <c r="X532" s="1"/>
      <c r="Y532" s="1"/>
      <c r="Z532" s="1"/>
      <c r="AA532" s="1"/>
      <c r="AB532" s="1">
        <f t="shared" si="106"/>
      </c>
      <c r="AC532" s="17"/>
      <c r="AE532" s="4"/>
      <c r="AF532" s="1"/>
      <c r="AG532" s="15"/>
      <c r="AH532" s="2"/>
      <c r="AJ532" s="17"/>
      <c r="AL532" s="4"/>
      <c r="AN532" s="15"/>
      <c r="AO532" s="13"/>
      <c r="AQ532" s="11"/>
      <c r="AR532" s="11"/>
      <c r="AT532" s="16"/>
      <c r="AU532" s="1"/>
      <c r="AX532" s="19" t="e">
        <f>#REF!</f>
        <v>#REF!</v>
      </c>
      <c r="BB532" s="5"/>
    </row>
    <row r="533" spans="6:54" ht="15" customHeight="1">
      <c r="F533" s="2"/>
      <c r="G533" s="2"/>
      <c r="H533" s="1"/>
      <c r="I533" s="1"/>
      <c r="N533" s="2"/>
      <c r="O533" s="2"/>
      <c r="P533" s="1"/>
      <c r="Q533" s="1"/>
      <c r="R533" s="1"/>
      <c r="V533" s="1"/>
      <c r="W533" s="1"/>
      <c r="X533" s="1"/>
      <c r="Y533" s="1"/>
      <c r="Z533" s="1"/>
      <c r="AA533" s="1"/>
      <c r="AB533" s="1">
        <f t="shared" si="106"/>
      </c>
      <c r="AC533" s="17"/>
      <c r="AE533" s="4"/>
      <c r="AF533" s="1"/>
      <c r="AG533" s="15"/>
      <c r="AH533" s="2"/>
      <c r="AJ533" s="17"/>
      <c r="AL533" s="4"/>
      <c r="AN533" s="15"/>
      <c r="AO533" s="13"/>
      <c r="AQ533" s="11"/>
      <c r="AR533" s="11"/>
      <c r="AT533" s="16"/>
      <c r="AU533" s="1"/>
      <c r="AX533" s="19" t="e">
        <f>#REF!</f>
        <v>#REF!</v>
      </c>
      <c r="BB533" s="5"/>
    </row>
    <row r="534" spans="6:54" ht="15" customHeight="1">
      <c r="F534" s="2"/>
      <c r="G534" s="2"/>
      <c r="H534" s="1"/>
      <c r="I534" s="1"/>
      <c r="N534" s="2"/>
      <c r="O534" s="2"/>
      <c r="P534" s="1"/>
      <c r="Q534" s="1"/>
      <c r="R534" s="1"/>
      <c r="V534" s="1"/>
      <c r="W534" s="1"/>
      <c r="X534" s="1"/>
      <c r="Y534" s="1"/>
      <c r="Z534" s="1"/>
      <c r="AA534" s="1"/>
      <c r="AB534" s="1">
        <f>IF(AA534=1,1,"")</f>
      </c>
      <c r="AC534" s="17"/>
      <c r="AE534" s="4"/>
      <c r="AF534" s="1"/>
      <c r="AG534" s="15"/>
      <c r="AH534" s="2"/>
      <c r="AJ534" s="17"/>
      <c r="AL534" s="4"/>
      <c r="AN534" s="15"/>
      <c r="AO534" s="13"/>
      <c r="AQ534" s="11"/>
      <c r="AR534" s="11"/>
      <c r="AT534" s="16"/>
      <c r="AU534" s="1"/>
      <c r="AX534" s="19" t="e">
        <f>#REF!</f>
        <v>#REF!</v>
      </c>
      <c r="BB534" s="5"/>
    </row>
    <row r="535" spans="6:54" ht="15" customHeight="1">
      <c r="F535" s="2"/>
      <c r="G535" s="2"/>
      <c r="H535" s="1"/>
      <c r="I535" s="1"/>
      <c r="N535" s="2"/>
      <c r="O535" s="2"/>
      <c r="P535" s="1"/>
      <c r="Q535" s="1"/>
      <c r="R535" s="1"/>
      <c r="V535" s="1"/>
      <c r="W535" s="1"/>
      <c r="X535" s="1"/>
      <c r="Y535" s="1"/>
      <c r="Z535" s="1"/>
      <c r="AA535" s="1"/>
      <c r="AB535" s="1">
        <f>IF(AA535=1,1,"")</f>
      </c>
      <c r="AC535" s="17"/>
      <c r="AE535" s="4"/>
      <c r="AF535" s="1"/>
      <c r="AG535" s="15"/>
      <c r="AH535" s="2"/>
      <c r="AJ535" s="17"/>
      <c r="AL535" s="4"/>
      <c r="AN535" s="15"/>
      <c r="AO535" s="13"/>
      <c r="AQ535" s="11"/>
      <c r="AR535" s="11"/>
      <c r="AT535" s="16"/>
      <c r="AU535" s="1"/>
      <c r="AX535" s="19" t="e">
        <f>#REF!</f>
        <v>#REF!</v>
      </c>
      <c r="BB535" s="5"/>
    </row>
    <row r="536" spans="6:54" ht="15" customHeight="1">
      <c r="F536" s="2"/>
      <c r="G536" s="2"/>
      <c r="H536" s="1"/>
      <c r="I536" s="1"/>
      <c r="N536" s="2"/>
      <c r="O536" s="2"/>
      <c r="P536" s="1"/>
      <c r="Q536" s="1"/>
      <c r="R536" s="1"/>
      <c r="V536" s="1"/>
      <c r="W536" s="1"/>
      <c r="X536" s="1"/>
      <c r="Y536" s="1"/>
      <c r="Z536" s="1"/>
      <c r="AA536" s="1"/>
      <c r="AB536" s="1">
        <f>IF(AA536=1,1,"")</f>
      </c>
      <c r="AC536" s="17"/>
      <c r="AE536" s="4"/>
      <c r="AF536" s="1"/>
      <c r="AG536" s="15"/>
      <c r="AH536" s="2"/>
      <c r="AJ536" s="17"/>
      <c r="AL536" s="4"/>
      <c r="AN536" s="15"/>
      <c r="AO536" s="13"/>
      <c r="AQ536" s="11"/>
      <c r="AR536" s="11"/>
      <c r="AT536" s="16"/>
      <c r="AU536" s="1"/>
      <c r="AX536" s="19" t="e">
        <f>#REF!</f>
        <v>#REF!</v>
      </c>
      <c r="BB536" s="5"/>
    </row>
    <row r="537" spans="6:51" ht="15" customHeight="1">
      <c r="F537" s="2"/>
      <c r="G537" s="2"/>
      <c r="H537" s="1"/>
      <c r="I537" s="1"/>
      <c r="N537" s="2"/>
      <c r="O537" s="2"/>
      <c r="P537" s="1"/>
      <c r="Q537" s="1"/>
      <c r="R537" s="1"/>
      <c r="S537" s="1">
        <f aca="true" t="shared" si="107" ref="S537:S568">IF(R537=1,1,"")</f>
      </c>
      <c r="V537" s="17"/>
      <c r="W537" s="17"/>
      <c r="X537" s="17"/>
      <c r="Y537" s="17"/>
      <c r="Z537" s="17"/>
      <c r="AA537" s="1"/>
      <c r="AB537" s="4"/>
      <c r="AD537" s="15"/>
      <c r="AE537" s="2"/>
      <c r="AF537" s="1"/>
      <c r="AG537" s="17"/>
      <c r="AI537" s="4"/>
      <c r="AK537" s="15"/>
      <c r="AL537" s="13"/>
      <c r="AN537" s="11"/>
      <c r="AO537" s="11"/>
      <c r="AQ537" s="16"/>
      <c r="AU537" s="19" t="e">
        <f>#REF!</f>
        <v>#REF!</v>
      </c>
      <c r="AY537" s="5"/>
    </row>
    <row r="538" spans="6:51" ht="15" customHeight="1">
      <c r="F538" s="2"/>
      <c r="G538" s="2"/>
      <c r="H538" s="1"/>
      <c r="I538" s="1"/>
      <c r="N538" s="2"/>
      <c r="O538" s="2"/>
      <c r="P538" s="1"/>
      <c r="Q538" s="1"/>
      <c r="R538" s="1"/>
      <c r="S538" s="1">
        <f t="shared" si="107"/>
      </c>
      <c r="V538" s="17"/>
      <c r="W538" s="17"/>
      <c r="X538" s="17"/>
      <c r="Y538" s="17"/>
      <c r="Z538" s="17"/>
      <c r="AA538" s="1"/>
      <c r="AB538" s="4"/>
      <c r="AD538" s="15"/>
      <c r="AE538" s="2"/>
      <c r="AF538" s="1"/>
      <c r="AG538" s="17"/>
      <c r="AI538" s="4"/>
      <c r="AK538" s="15"/>
      <c r="AL538" s="13"/>
      <c r="AN538" s="11"/>
      <c r="AO538" s="11"/>
      <c r="AQ538" s="16"/>
      <c r="AU538" s="19" t="e">
        <f>#REF!</f>
        <v>#REF!</v>
      </c>
      <c r="AY538" s="5"/>
    </row>
    <row r="539" spans="6:51" ht="15" customHeight="1">
      <c r="F539" s="2"/>
      <c r="G539" s="2"/>
      <c r="H539" s="1"/>
      <c r="I539" s="1"/>
      <c r="N539" s="2"/>
      <c r="O539" s="2"/>
      <c r="P539" s="1"/>
      <c r="Q539" s="1"/>
      <c r="R539" s="1"/>
      <c r="S539" s="1">
        <f t="shared" si="107"/>
      </c>
      <c r="V539" s="17"/>
      <c r="W539" s="17"/>
      <c r="X539" s="17"/>
      <c r="Y539" s="17"/>
      <c r="Z539" s="17"/>
      <c r="AA539" s="1"/>
      <c r="AB539" s="4"/>
      <c r="AD539" s="15"/>
      <c r="AE539" s="2"/>
      <c r="AF539" s="1"/>
      <c r="AG539" s="17"/>
      <c r="AI539" s="4"/>
      <c r="AK539" s="15"/>
      <c r="AL539" s="13"/>
      <c r="AN539" s="11"/>
      <c r="AO539" s="11"/>
      <c r="AQ539" s="16"/>
      <c r="AU539" s="19" t="e">
        <f>#REF!</f>
        <v>#REF!</v>
      </c>
      <c r="AY539" s="5"/>
    </row>
    <row r="540" spans="6:51" ht="15" customHeight="1">
      <c r="F540" s="2"/>
      <c r="G540" s="2"/>
      <c r="H540" s="1"/>
      <c r="I540" s="1"/>
      <c r="N540" s="2"/>
      <c r="O540" s="2"/>
      <c r="P540" s="1"/>
      <c r="Q540" s="1"/>
      <c r="R540" s="1"/>
      <c r="S540" s="1">
        <f t="shared" si="107"/>
      </c>
      <c r="V540" s="17"/>
      <c r="W540" s="17"/>
      <c r="X540" s="17"/>
      <c r="Y540" s="17"/>
      <c r="Z540" s="17"/>
      <c r="AA540" s="1"/>
      <c r="AB540" s="4"/>
      <c r="AD540" s="15"/>
      <c r="AE540" s="2"/>
      <c r="AF540" s="1"/>
      <c r="AG540" s="17"/>
      <c r="AI540" s="4"/>
      <c r="AK540" s="15"/>
      <c r="AL540" s="13"/>
      <c r="AN540" s="11"/>
      <c r="AO540" s="11"/>
      <c r="AQ540" s="16"/>
      <c r="AU540" s="19" t="e">
        <f>#REF!</f>
        <v>#REF!</v>
      </c>
      <c r="AY540" s="5"/>
    </row>
    <row r="541" spans="6:51" ht="15" customHeight="1">
      <c r="F541" s="2"/>
      <c r="G541" s="2"/>
      <c r="H541" s="1"/>
      <c r="I541" s="1"/>
      <c r="N541" s="2"/>
      <c r="O541" s="2"/>
      <c r="P541" s="1"/>
      <c r="Q541" s="1"/>
      <c r="R541" s="1"/>
      <c r="S541" s="1">
        <f t="shared" si="107"/>
      </c>
      <c r="V541" s="17"/>
      <c r="W541" s="17"/>
      <c r="X541" s="17"/>
      <c r="Y541" s="17"/>
      <c r="Z541" s="17"/>
      <c r="AA541" s="1"/>
      <c r="AB541" s="4"/>
      <c r="AD541" s="15"/>
      <c r="AE541" s="2"/>
      <c r="AF541" s="1"/>
      <c r="AG541" s="17"/>
      <c r="AI541" s="4"/>
      <c r="AK541" s="15"/>
      <c r="AL541" s="13"/>
      <c r="AN541" s="11"/>
      <c r="AO541" s="11"/>
      <c r="AQ541" s="16"/>
      <c r="AU541" s="19" t="e">
        <f>#REF!</f>
        <v>#REF!</v>
      </c>
      <c r="AY541" s="5"/>
    </row>
    <row r="542" spans="6:51" ht="15" customHeight="1">
      <c r="F542" s="2"/>
      <c r="G542" s="2"/>
      <c r="H542" s="1"/>
      <c r="I542" s="1"/>
      <c r="N542" s="2"/>
      <c r="O542" s="2"/>
      <c r="P542" s="1"/>
      <c r="Q542" s="1"/>
      <c r="R542" s="1"/>
      <c r="S542" s="1">
        <f t="shared" si="107"/>
      </c>
      <c r="V542" s="17"/>
      <c r="W542" s="17"/>
      <c r="X542" s="17"/>
      <c r="Y542" s="17"/>
      <c r="Z542" s="17"/>
      <c r="AA542" s="1"/>
      <c r="AB542" s="4"/>
      <c r="AD542" s="15"/>
      <c r="AE542" s="2"/>
      <c r="AF542" s="1"/>
      <c r="AG542" s="17"/>
      <c r="AI542" s="4"/>
      <c r="AK542" s="15"/>
      <c r="AL542" s="13"/>
      <c r="AN542" s="11"/>
      <c r="AO542" s="11"/>
      <c r="AQ542" s="16"/>
      <c r="AU542" s="19" t="e">
        <f>#REF!</f>
        <v>#REF!</v>
      </c>
      <c r="AY542" s="5"/>
    </row>
    <row r="543" spans="6:51" ht="15" customHeight="1">
      <c r="F543" s="2"/>
      <c r="G543" s="2"/>
      <c r="H543" s="1"/>
      <c r="I543" s="1"/>
      <c r="N543" s="2"/>
      <c r="O543" s="2"/>
      <c r="P543" s="1"/>
      <c r="Q543" s="1"/>
      <c r="R543" s="1"/>
      <c r="S543" s="1">
        <f t="shared" si="107"/>
      </c>
      <c r="V543" s="17"/>
      <c r="W543" s="17"/>
      <c r="X543" s="17"/>
      <c r="Y543" s="17"/>
      <c r="Z543" s="17"/>
      <c r="AA543" s="1"/>
      <c r="AB543" s="4"/>
      <c r="AD543" s="15"/>
      <c r="AE543" s="2"/>
      <c r="AF543" s="1"/>
      <c r="AG543" s="17"/>
      <c r="AI543" s="4"/>
      <c r="AK543" s="15"/>
      <c r="AL543" s="13"/>
      <c r="AN543" s="11"/>
      <c r="AO543" s="11"/>
      <c r="AQ543" s="16"/>
      <c r="AU543" s="19" t="e">
        <f>#REF!</f>
        <v>#REF!</v>
      </c>
      <c r="AY543" s="5"/>
    </row>
    <row r="544" spans="6:51" ht="15" customHeight="1">
      <c r="F544" s="2"/>
      <c r="G544" s="2"/>
      <c r="H544" s="1"/>
      <c r="I544" s="1"/>
      <c r="N544" s="2"/>
      <c r="O544" s="2"/>
      <c r="P544" s="1"/>
      <c r="Q544" s="1"/>
      <c r="R544" s="1"/>
      <c r="S544" s="1">
        <f t="shared" si="107"/>
      </c>
      <c r="V544" s="17"/>
      <c r="W544" s="17"/>
      <c r="X544" s="17"/>
      <c r="Y544" s="17"/>
      <c r="Z544" s="17"/>
      <c r="AA544" s="1"/>
      <c r="AB544" s="4"/>
      <c r="AD544" s="15"/>
      <c r="AE544" s="2"/>
      <c r="AF544" s="1"/>
      <c r="AG544" s="17"/>
      <c r="AI544" s="4"/>
      <c r="AK544" s="15"/>
      <c r="AL544" s="13"/>
      <c r="AN544" s="11"/>
      <c r="AO544" s="11"/>
      <c r="AQ544" s="16"/>
      <c r="AU544" s="19" t="e">
        <f>#REF!</f>
        <v>#REF!</v>
      </c>
      <c r="AY544" s="5"/>
    </row>
    <row r="545" spans="6:51" ht="15" customHeight="1">
      <c r="F545" s="2"/>
      <c r="G545" s="2"/>
      <c r="H545" s="1"/>
      <c r="I545" s="1"/>
      <c r="N545" s="2"/>
      <c r="O545" s="2"/>
      <c r="P545" s="1"/>
      <c r="Q545" s="1"/>
      <c r="R545" s="1"/>
      <c r="S545" s="1">
        <f t="shared" si="107"/>
      </c>
      <c r="V545" s="17"/>
      <c r="W545" s="17"/>
      <c r="X545" s="17"/>
      <c r="Y545" s="17"/>
      <c r="Z545" s="17"/>
      <c r="AA545" s="1"/>
      <c r="AB545" s="4"/>
      <c r="AD545" s="15"/>
      <c r="AE545" s="2"/>
      <c r="AF545" s="1"/>
      <c r="AG545" s="17"/>
      <c r="AI545" s="4"/>
      <c r="AK545" s="15"/>
      <c r="AL545" s="13"/>
      <c r="AN545" s="11"/>
      <c r="AO545" s="11"/>
      <c r="AQ545" s="16"/>
      <c r="AU545" s="19" t="e">
        <f>#REF!</f>
        <v>#REF!</v>
      </c>
      <c r="AY545" s="5"/>
    </row>
    <row r="546" spans="6:51" ht="15" customHeight="1">
      <c r="F546" s="2"/>
      <c r="G546" s="2"/>
      <c r="H546" s="1"/>
      <c r="I546" s="1"/>
      <c r="N546" s="2"/>
      <c r="O546" s="2"/>
      <c r="P546" s="1"/>
      <c r="Q546" s="1"/>
      <c r="R546" s="1"/>
      <c r="S546" s="1">
        <f t="shared" si="107"/>
      </c>
      <c r="V546" s="17"/>
      <c r="W546" s="17"/>
      <c r="X546" s="17"/>
      <c r="Y546" s="17"/>
      <c r="Z546" s="17"/>
      <c r="AA546" s="1"/>
      <c r="AB546" s="4"/>
      <c r="AD546" s="15"/>
      <c r="AE546" s="2"/>
      <c r="AF546" s="1"/>
      <c r="AG546" s="17"/>
      <c r="AI546" s="4"/>
      <c r="AK546" s="15"/>
      <c r="AL546" s="13"/>
      <c r="AN546" s="11"/>
      <c r="AO546" s="11"/>
      <c r="AQ546" s="16"/>
      <c r="AU546" s="19" t="e">
        <f>#REF!</f>
        <v>#REF!</v>
      </c>
      <c r="AY546" s="5"/>
    </row>
    <row r="547" spans="6:51" ht="15" customHeight="1">
      <c r="F547" s="2"/>
      <c r="G547" s="2"/>
      <c r="H547" s="1"/>
      <c r="I547" s="1"/>
      <c r="N547" s="2"/>
      <c r="O547" s="2"/>
      <c r="P547" s="1"/>
      <c r="Q547" s="1"/>
      <c r="R547" s="1"/>
      <c r="S547" s="1">
        <f t="shared" si="107"/>
      </c>
      <c r="V547" s="17"/>
      <c r="W547" s="17"/>
      <c r="X547" s="17"/>
      <c r="Y547" s="17"/>
      <c r="Z547" s="17"/>
      <c r="AA547" s="1"/>
      <c r="AB547" s="4"/>
      <c r="AD547" s="15"/>
      <c r="AE547" s="2"/>
      <c r="AF547" s="1"/>
      <c r="AG547" s="17"/>
      <c r="AI547" s="4"/>
      <c r="AK547" s="15"/>
      <c r="AL547" s="13"/>
      <c r="AN547" s="11"/>
      <c r="AO547" s="11"/>
      <c r="AQ547" s="16"/>
      <c r="AU547" s="19" t="e">
        <f>#REF!</f>
        <v>#REF!</v>
      </c>
      <c r="AY547" s="5"/>
    </row>
    <row r="548" spans="6:51" ht="15" customHeight="1">
      <c r="F548" s="2"/>
      <c r="G548" s="2"/>
      <c r="H548" s="1"/>
      <c r="I548" s="1"/>
      <c r="N548" s="2"/>
      <c r="O548" s="2"/>
      <c r="P548" s="1"/>
      <c r="Q548" s="1"/>
      <c r="R548" s="1"/>
      <c r="S548" s="1">
        <f t="shared" si="107"/>
      </c>
      <c r="V548" s="17"/>
      <c r="W548" s="17"/>
      <c r="X548" s="17"/>
      <c r="Y548" s="17"/>
      <c r="Z548" s="17"/>
      <c r="AA548" s="1"/>
      <c r="AB548" s="4"/>
      <c r="AD548" s="15"/>
      <c r="AE548" s="2"/>
      <c r="AF548" s="1"/>
      <c r="AG548" s="17"/>
      <c r="AI548" s="4"/>
      <c r="AK548" s="15"/>
      <c r="AL548" s="13"/>
      <c r="AN548" s="11"/>
      <c r="AO548" s="11"/>
      <c r="AQ548" s="16"/>
      <c r="AU548" s="19" t="e">
        <f>#REF!</f>
        <v>#REF!</v>
      </c>
      <c r="AY548" s="5"/>
    </row>
    <row r="549" spans="6:51" ht="15" customHeight="1">
      <c r="F549" s="2"/>
      <c r="G549" s="2"/>
      <c r="H549" s="1"/>
      <c r="I549" s="1"/>
      <c r="N549" s="2"/>
      <c r="O549" s="2"/>
      <c r="P549" s="1"/>
      <c r="Q549" s="1"/>
      <c r="R549" s="1"/>
      <c r="S549" s="1">
        <f t="shared" si="107"/>
      </c>
      <c r="V549" s="17"/>
      <c r="W549" s="17"/>
      <c r="X549" s="17"/>
      <c r="Y549" s="17"/>
      <c r="Z549" s="17"/>
      <c r="AA549" s="1"/>
      <c r="AB549" s="4"/>
      <c r="AD549" s="15"/>
      <c r="AE549" s="2"/>
      <c r="AF549" s="1"/>
      <c r="AG549" s="17"/>
      <c r="AI549" s="4"/>
      <c r="AK549" s="15"/>
      <c r="AL549" s="13"/>
      <c r="AN549" s="11"/>
      <c r="AO549" s="11"/>
      <c r="AQ549" s="16"/>
      <c r="AU549" s="19" t="e">
        <f>#REF!</f>
        <v>#REF!</v>
      </c>
      <c r="AY549" s="5"/>
    </row>
    <row r="550" spans="6:51" ht="15" customHeight="1">
      <c r="F550" s="2"/>
      <c r="G550" s="2"/>
      <c r="H550" s="1"/>
      <c r="I550" s="1"/>
      <c r="N550" s="2"/>
      <c r="O550" s="2"/>
      <c r="P550" s="1"/>
      <c r="Q550" s="1"/>
      <c r="R550" s="1"/>
      <c r="S550" s="1">
        <f t="shared" si="107"/>
      </c>
      <c r="V550" s="17"/>
      <c r="W550" s="17"/>
      <c r="X550" s="17"/>
      <c r="Y550" s="17"/>
      <c r="Z550" s="17"/>
      <c r="AA550" s="1"/>
      <c r="AB550" s="4"/>
      <c r="AD550" s="15"/>
      <c r="AE550" s="2"/>
      <c r="AF550" s="1"/>
      <c r="AG550" s="17"/>
      <c r="AI550" s="4"/>
      <c r="AK550" s="15"/>
      <c r="AL550" s="13"/>
      <c r="AN550" s="11"/>
      <c r="AO550" s="11"/>
      <c r="AQ550" s="16"/>
      <c r="AU550" s="19" t="e">
        <f>#REF!</f>
        <v>#REF!</v>
      </c>
      <c r="AY550" s="5"/>
    </row>
    <row r="551" spans="6:51" ht="15" customHeight="1">
      <c r="F551" s="2"/>
      <c r="G551" s="2"/>
      <c r="H551" s="1"/>
      <c r="I551" s="1"/>
      <c r="N551" s="2"/>
      <c r="O551" s="2"/>
      <c r="P551" s="1"/>
      <c r="Q551" s="1"/>
      <c r="R551" s="1"/>
      <c r="S551" s="1">
        <f t="shared" si="107"/>
      </c>
      <c r="V551" s="17"/>
      <c r="W551" s="17"/>
      <c r="X551" s="17"/>
      <c r="Y551" s="17"/>
      <c r="Z551" s="17"/>
      <c r="AA551" s="1"/>
      <c r="AB551" s="4"/>
      <c r="AD551" s="15"/>
      <c r="AE551" s="2"/>
      <c r="AF551" s="1"/>
      <c r="AG551" s="17"/>
      <c r="AI551" s="4"/>
      <c r="AK551" s="15"/>
      <c r="AL551" s="13"/>
      <c r="AN551" s="11"/>
      <c r="AO551" s="11"/>
      <c r="AQ551" s="16"/>
      <c r="AU551" s="19" t="e">
        <f>#REF!</f>
        <v>#REF!</v>
      </c>
      <c r="AY551" s="5"/>
    </row>
    <row r="552" spans="6:51" ht="15" customHeight="1">
      <c r="F552" s="2"/>
      <c r="G552" s="2"/>
      <c r="H552" s="1"/>
      <c r="I552" s="1"/>
      <c r="N552" s="2"/>
      <c r="O552" s="2"/>
      <c r="P552" s="1"/>
      <c r="Q552" s="1"/>
      <c r="R552" s="1"/>
      <c r="S552" s="1">
        <f t="shared" si="107"/>
      </c>
      <c r="V552" s="17"/>
      <c r="W552" s="17"/>
      <c r="X552" s="17"/>
      <c r="Y552" s="17"/>
      <c r="Z552" s="17"/>
      <c r="AA552" s="1"/>
      <c r="AB552" s="4"/>
      <c r="AD552" s="15"/>
      <c r="AE552" s="2"/>
      <c r="AF552" s="1"/>
      <c r="AG552" s="17"/>
      <c r="AI552" s="4"/>
      <c r="AK552" s="15"/>
      <c r="AL552" s="13"/>
      <c r="AN552" s="11"/>
      <c r="AO552" s="11"/>
      <c r="AQ552" s="16"/>
      <c r="AU552" s="19" t="e">
        <f>#REF!</f>
        <v>#REF!</v>
      </c>
      <c r="AY552" s="5"/>
    </row>
    <row r="553" spans="6:51" ht="15" customHeight="1">
      <c r="F553" s="2"/>
      <c r="G553" s="2"/>
      <c r="H553" s="1"/>
      <c r="I553" s="1"/>
      <c r="N553" s="2"/>
      <c r="O553" s="2"/>
      <c r="P553" s="1"/>
      <c r="Q553" s="1"/>
      <c r="R553" s="1"/>
      <c r="S553" s="1">
        <f t="shared" si="107"/>
      </c>
      <c r="V553" s="17"/>
      <c r="W553" s="17"/>
      <c r="X553" s="17"/>
      <c r="Y553" s="17"/>
      <c r="Z553" s="17"/>
      <c r="AA553" s="1"/>
      <c r="AB553" s="4"/>
      <c r="AD553" s="15"/>
      <c r="AE553" s="2"/>
      <c r="AF553" s="1"/>
      <c r="AG553" s="17"/>
      <c r="AI553" s="4"/>
      <c r="AK553" s="15"/>
      <c r="AL553" s="13"/>
      <c r="AN553" s="11"/>
      <c r="AO553" s="11"/>
      <c r="AQ553" s="16"/>
      <c r="AU553" s="19" t="e">
        <f>#REF!</f>
        <v>#REF!</v>
      </c>
      <c r="AY553" s="5"/>
    </row>
    <row r="554" spans="6:51" ht="15" customHeight="1">
      <c r="F554" s="2"/>
      <c r="G554" s="2"/>
      <c r="H554" s="1"/>
      <c r="I554" s="1"/>
      <c r="N554" s="2"/>
      <c r="O554" s="2"/>
      <c r="P554" s="1"/>
      <c r="Q554" s="1"/>
      <c r="R554" s="1"/>
      <c r="S554" s="1">
        <f t="shared" si="107"/>
      </c>
      <c r="V554" s="17"/>
      <c r="W554" s="17"/>
      <c r="X554" s="17"/>
      <c r="Y554" s="17"/>
      <c r="Z554" s="17"/>
      <c r="AA554" s="1"/>
      <c r="AB554" s="4"/>
      <c r="AD554" s="15"/>
      <c r="AE554" s="2"/>
      <c r="AF554" s="1"/>
      <c r="AG554" s="17"/>
      <c r="AI554" s="4"/>
      <c r="AK554" s="15"/>
      <c r="AL554" s="13"/>
      <c r="AN554" s="11"/>
      <c r="AO554" s="11"/>
      <c r="AQ554" s="16"/>
      <c r="AU554" s="19" t="e">
        <f>#REF!</f>
        <v>#REF!</v>
      </c>
      <c r="AY554" s="5"/>
    </row>
    <row r="555" spans="6:51" ht="15" customHeight="1">
      <c r="F555" s="2"/>
      <c r="G555" s="2"/>
      <c r="H555" s="1"/>
      <c r="I555" s="1"/>
      <c r="N555" s="2"/>
      <c r="O555" s="2"/>
      <c r="P555" s="1"/>
      <c r="Q555" s="1"/>
      <c r="R555" s="1"/>
      <c r="S555" s="1">
        <f t="shared" si="107"/>
      </c>
      <c r="V555" s="17"/>
      <c r="W555" s="17"/>
      <c r="X555" s="17"/>
      <c r="Y555" s="17"/>
      <c r="Z555" s="17"/>
      <c r="AA555" s="1"/>
      <c r="AB555" s="4"/>
      <c r="AD555" s="15"/>
      <c r="AE555" s="2"/>
      <c r="AF555" s="1"/>
      <c r="AG555" s="17"/>
      <c r="AI555" s="4"/>
      <c r="AK555" s="15"/>
      <c r="AL555" s="13"/>
      <c r="AN555" s="11"/>
      <c r="AO555" s="11"/>
      <c r="AQ555" s="16"/>
      <c r="AU555" s="19" t="e">
        <f>#REF!</f>
        <v>#REF!</v>
      </c>
      <c r="AY555" s="5"/>
    </row>
    <row r="556" spans="6:51" ht="15" customHeight="1">
      <c r="F556" s="2"/>
      <c r="G556" s="2"/>
      <c r="H556" s="1"/>
      <c r="I556" s="1"/>
      <c r="N556" s="2"/>
      <c r="O556" s="2"/>
      <c r="P556" s="1"/>
      <c r="Q556" s="1"/>
      <c r="R556" s="1"/>
      <c r="S556" s="1">
        <f t="shared" si="107"/>
      </c>
      <c r="V556" s="17"/>
      <c r="W556" s="17"/>
      <c r="X556" s="17"/>
      <c r="Y556" s="17"/>
      <c r="Z556" s="17"/>
      <c r="AA556" s="1"/>
      <c r="AB556" s="4"/>
      <c r="AD556" s="15"/>
      <c r="AE556" s="2"/>
      <c r="AF556" s="1"/>
      <c r="AG556" s="17"/>
      <c r="AI556" s="4"/>
      <c r="AK556" s="15"/>
      <c r="AL556" s="13"/>
      <c r="AN556" s="11"/>
      <c r="AO556" s="11"/>
      <c r="AQ556" s="16"/>
      <c r="AU556" s="19" t="e">
        <f>#REF!</f>
        <v>#REF!</v>
      </c>
      <c r="AY556" s="5"/>
    </row>
    <row r="557" spans="6:51" ht="15" customHeight="1">
      <c r="F557" s="2"/>
      <c r="G557" s="2"/>
      <c r="H557" s="1"/>
      <c r="I557" s="1"/>
      <c r="N557" s="2"/>
      <c r="O557" s="2"/>
      <c r="P557" s="1"/>
      <c r="Q557" s="1"/>
      <c r="R557" s="1"/>
      <c r="S557" s="1">
        <f t="shared" si="107"/>
      </c>
      <c r="V557" s="17"/>
      <c r="W557" s="17"/>
      <c r="X557" s="17"/>
      <c r="Y557" s="17"/>
      <c r="Z557" s="17"/>
      <c r="AA557" s="1"/>
      <c r="AB557" s="4"/>
      <c r="AD557" s="15"/>
      <c r="AE557" s="2"/>
      <c r="AF557" s="1"/>
      <c r="AG557" s="17"/>
      <c r="AI557" s="4"/>
      <c r="AK557" s="15"/>
      <c r="AL557" s="13"/>
      <c r="AN557" s="11"/>
      <c r="AO557" s="11"/>
      <c r="AQ557" s="16"/>
      <c r="AU557" s="19" t="e">
        <f>#REF!</f>
        <v>#REF!</v>
      </c>
      <c r="AY557" s="5"/>
    </row>
    <row r="558" spans="6:51" ht="15" customHeight="1">
      <c r="F558" s="2"/>
      <c r="G558" s="2"/>
      <c r="H558" s="1"/>
      <c r="I558" s="1"/>
      <c r="N558" s="2"/>
      <c r="O558" s="2"/>
      <c r="P558" s="1"/>
      <c r="Q558" s="1"/>
      <c r="R558" s="1"/>
      <c r="S558" s="1">
        <f t="shared" si="107"/>
      </c>
      <c r="V558" s="17"/>
      <c r="W558" s="17"/>
      <c r="X558" s="17"/>
      <c r="Y558" s="17"/>
      <c r="Z558" s="17"/>
      <c r="AA558" s="1"/>
      <c r="AB558" s="4"/>
      <c r="AD558" s="15"/>
      <c r="AE558" s="2"/>
      <c r="AF558" s="1"/>
      <c r="AG558" s="17"/>
      <c r="AI558" s="4"/>
      <c r="AK558" s="15"/>
      <c r="AL558" s="13"/>
      <c r="AN558" s="11"/>
      <c r="AO558" s="11"/>
      <c r="AQ558" s="16"/>
      <c r="AU558" s="19" t="e">
        <f>#REF!</f>
        <v>#REF!</v>
      </c>
      <c r="AY558" s="5"/>
    </row>
    <row r="559" spans="6:51" ht="15" customHeight="1">
      <c r="F559" s="2"/>
      <c r="G559" s="2"/>
      <c r="H559" s="1"/>
      <c r="I559" s="1"/>
      <c r="N559" s="2"/>
      <c r="O559" s="2"/>
      <c r="P559" s="1"/>
      <c r="Q559" s="1"/>
      <c r="R559" s="1"/>
      <c r="S559" s="1">
        <f t="shared" si="107"/>
      </c>
      <c r="V559" s="17"/>
      <c r="W559" s="17"/>
      <c r="X559" s="17"/>
      <c r="Y559" s="17"/>
      <c r="Z559" s="17"/>
      <c r="AA559" s="1"/>
      <c r="AB559" s="4"/>
      <c r="AD559" s="15"/>
      <c r="AE559" s="2"/>
      <c r="AF559" s="1"/>
      <c r="AG559" s="17"/>
      <c r="AI559" s="4"/>
      <c r="AK559" s="15"/>
      <c r="AL559" s="13"/>
      <c r="AN559" s="11"/>
      <c r="AO559" s="11"/>
      <c r="AQ559" s="16"/>
      <c r="AU559" s="19" t="e">
        <f>#REF!</f>
        <v>#REF!</v>
      </c>
      <c r="AY559" s="5"/>
    </row>
    <row r="560" spans="6:51" ht="15" customHeight="1">
      <c r="F560" s="2"/>
      <c r="G560" s="2"/>
      <c r="H560" s="1"/>
      <c r="I560" s="1"/>
      <c r="N560" s="2"/>
      <c r="O560" s="2"/>
      <c r="P560" s="1"/>
      <c r="Q560" s="1"/>
      <c r="R560" s="1"/>
      <c r="S560" s="1">
        <f t="shared" si="107"/>
      </c>
      <c r="V560" s="17"/>
      <c r="W560" s="17"/>
      <c r="X560" s="17"/>
      <c r="Y560" s="17"/>
      <c r="Z560" s="17"/>
      <c r="AA560" s="1"/>
      <c r="AB560" s="4"/>
      <c r="AD560" s="15"/>
      <c r="AE560" s="2"/>
      <c r="AF560" s="1"/>
      <c r="AG560" s="17"/>
      <c r="AI560" s="4"/>
      <c r="AK560" s="15"/>
      <c r="AL560" s="13"/>
      <c r="AN560" s="11"/>
      <c r="AO560" s="11"/>
      <c r="AQ560" s="16"/>
      <c r="AU560" s="19" t="e">
        <f>#REF!</f>
        <v>#REF!</v>
      </c>
      <c r="AY560" s="5"/>
    </row>
    <row r="561" spans="6:51" ht="15" customHeight="1">
      <c r="F561" s="2"/>
      <c r="G561" s="2"/>
      <c r="H561" s="1"/>
      <c r="I561" s="1"/>
      <c r="N561" s="2"/>
      <c r="O561" s="2"/>
      <c r="P561" s="1"/>
      <c r="Q561" s="1"/>
      <c r="R561" s="1"/>
      <c r="S561" s="1">
        <f t="shared" si="107"/>
      </c>
      <c r="V561" s="17"/>
      <c r="W561" s="17"/>
      <c r="X561" s="17"/>
      <c r="Y561" s="17"/>
      <c r="Z561" s="17"/>
      <c r="AA561" s="1"/>
      <c r="AB561" s="4"/>
      <c r="AD561" s="15"/>
      <c r="AE561" s="2"/>
      <c r="AF561" s="1"/>
      <c r="AG561" s="17"/>
      <c r="AI561" s="4"/>
      <c r="AK561" s="15"/>
      <c r="AL561" s="13"/>
      <c r="AN561" s="11"/>
      <c r="AO561" s="11"/>
      <c r="AQ561" s="16"/>
      <c r="AU561" s="19" t="e">
        <f>#REF!</f>
        <v>#REF!</v>
      </c>
      <c r="AY561" s="5"/>
    </row>
    <row r="562" spans="6:51" ht="15" customHeight="1">
      <c r="F562" s="2"/>
      <c r="G562" s="2"/>
      <c r="H562" s="1"/>
      <c r="I562" s="1"/>
      <c r="N562" s="2"/>
      <c r="O562" s="2"/>
      <c r="P562" s="1"/>
      <c r="Q562" s="1"/>
      <c r="R562" s="1"/>
      <c r="S562" s="1">
        <f t="shared" si="107"/>
      </c>
      <c r="V562" s="17"/>
      <c r="W562" s="17"/>
      <c r="X562" s="17"/>
      <c r="Y562" s="17"/>
      <c r="Z562" s="17"/>
      <c r="AA562" s="1"/>
      <c r="AB562" s="4"/>
      <c r="AD562" s="15"/>
      <c r="AE562" s="2"/>
      <c r="AF562" s="1"/>
      <c r="AG562" s="17"/>
      <c r="AI562" s="4"/>
      <c r="AK562" s="15"/>
      <c r="AL562" s="13"/>
      <c r="AN562" s="11"/>
      <c r="AO562" s="11"/>
      <c r="AQ562" s="16"/>
      <c r="AU562" s="19" t="e">
        <f>#REF!</f>
        <v>#REF!</v>
      </c>
      <c r="AY562" s="5"/>
    </row>
    <row r="563" spans="6:51" ht="15" customHeight="1">
      <c r="F563" s="2"/>
      <c r="G563" s="2"/>
      <c r="H563" s="1"/>
      <c r="I563" s="1"/>
      <c r="N563" s="2"/>
      <c r="O563" s="2"/>
      <c r="P563" s="1"/>
      <c r="Q563" s="1"/>
      <c r="R563" s="1"/>
      <c r="S563" s="1">
        <f t="shared" si="107"/>
      </c>
      <c r="V563" s="17"/>
      <c r="W563" s="17"/>
      <c r="X563" s="17"/>
      <c r="Y563" s="17"/>
      <c r="Z563" s="17"/>
      <c r="AA563" s="1"/>
      <c r="AB563" s="4"/>
      <c r="AD563" s="15"/>
      <c r="AE563" s="2"/>
      <c r="AF563" s="1"/>
      <c r="AG563" s="17"/>
      <c r="AI563" s="4"/>
      <c r="AK563" s="15"/>
      <c r="AL563" s="13"/>
      <c r="AN563" s="11"/>
      <c r="AO563" s="11"/>
      <c r="AQ563" s="16"/>
      <c r="AU563" s="19" t="e">
        <f>#REF!</f>
        <v>#REF!</v>
      </c>
      <c r="AY563" s="5"/>
    </row>
    <row r="564" spans="6:51" ht="15" customHeight="1">
      <c r="F564" s="2"/>
      <c r="G564" s="2"/>
      <c r="H564" s="1"/>
      <c r="I564" s="1"/>
      <c r="N564" s="2"/>
      <c r="O564" s="2"/>
      <c r="P564" s="1"/>
      <c r="Q564" s="1"/>
      <c r="R564" s="1"/>
      <c r="S564" s="1">
        <f t="shared" si="107"/>
      </c>
      <c r="V564" s="17"/>
      <c r="W564" s="17"/>
      <c r="X564" s="17"/>
      <c r="Y564" s="17"/>
      <c r="Z564" s="17"/>
      <c r="AA564" s="1"/>
      <c r="AB564" s="4"/>
      <c r="AD564" s="15"/>
      <c r="AE564" s="2"/>
      <c r="AF564" s="1"/>
      <c r="AG564" s="17"/>
      <c r="AI564" s="4"/>
      <c r="AK564" s="15"/>
      <c r="AL564" s="13"/>
      <c r="AN564" s="11"/>
      <c r="AO564" s="11"/>
      <c r="AQ564" s="16"/>
      <c r="AU564" s="19" t="e">
        <f>#REF!</f>
        <v>#REF!</v>
      </c>
      <c r="AY564" s="5"/>
    </row>
    <row r="565" spans="6:51" ht="15" customHeight="1">
      <c r="F565" s="2"/>
      <c r="G565" s="2"/>
      <c r="H565" s="1"/>
      <c r="I565" s="1"/>
      <c r="N565" s="2"/>
      <c r="O565" s="2"/>
      <c r="P565" s="1"/>
      <c r="Q565" s="1"/>
      <c r="R565" s="1"/>
      <c r="S565" s="1">
        <f t="shared" si="107"/>
      </c>
      <c r="V565" s="17"/>
      <c r="W565" s="17"/>
      <c r="X565" s="17"/>
      <c r="Y565" s="17"/>
      <c r="Z565" s="17"/>
      <c r="AA565" s="1"/>
      <c r="AB565" s="4"/>
      <c r="AD565" s="15"/>
      <c r="AE565" s="2"/>
      <c r="AF565" s="1"/>
      <c r="AG565" s="17"/>
      <c r="AI565" s="4"/>
      <c r="AK565" s="15"/>
      <c r="AL565" s="13"/>
      <c r="AN565" s="11"/>
      <c r="AO565" s="11"/>
      <c r="AQ565" s="16"/>
      <c r="AU565" s="19" t="e">
        <f>#REF!</f>
        <v>#REF!</v>
      </c>
      <c r="AY565" s="5"/>
    </row>
    <row r="566" spans="6:51" ht="15" customHeight="1">
      <c r="F566" s="2"/>
      <c r="G566" s="2"/>
      <c r="H566" s="1"/>
      <c r="I566" s="1"/>
      <c r="N566" s="2"/>
      <c r="O566" s="2"/>
      <c r="P566" s="1"/>
      <c r="Q566" s="1"/>
      <c r="R566" s="1"/>
      <c r="S566" s="1">
        <f t="shared" si="107"/>
      </c>
      <c r="V566" s="17"/>
      <c r="W566" s="17"/>
      <c r="X566" s="17"/>
      <c r="Y566" s="17"/>
      <c r="Z566" s="17"/>
      <c r="AA566" s="1"/>
      <c r="AB566" s="4"/>
      <c r="AD566" s="15"/>
      <c r="AE566" s="2"/>
      <c r="AF566" s="1"/>
      <c r="AG566" s="17"/>
      <c r="AI566" s="4"/>
      <c r="AK566" s="15"/>
      <c r="AL566" s="13"/>
      <c r="AN566" s="11"/>
      <c r="AO566" s="11"/>
      <c r="AQ566" s="16"/>
      <c r="AU566" s="19" t="e">
        <f>#REF!</f>
        <v>#REF!</v>
      </c>
      <c r="AY566" s="5"/>
    </row>
    <row r="567" spans="6:51" ht="15" customHeight="1">
      <c r="F567" s="2"/>
      <c r="G567" s="2"/>
      <c r="H567" s="1"/>
      <c r="I567" s="1"/>
      <c r="N567" s="2"/>
      <c r="O567" s="2"/>
      <c r="P567" s="1"/>
      <c r="Q567" s="1"/>
      <c r="R567" s="1"/>
      <c r="S567" s="1">
        <f t="shared" si="107"/>
      </c>
      <c r="V567" s="17"/>
      <c r="W567" s="17"/>
      <c r="X567" s="17"/>
      <c r="Y567" s="17"/>
      <c r="Z567" s="17"/>
      <c r="AA567" s="1"/>
      <c r="AB567" s="4"/>
      <c r="AD567" s="15"/>
      <c r="AE567" s="2"/>
      <c r="AF567" s="1"/>
      <c r="AG567" s="17"/>
      <c r="AI567" s="4"/>
      <c r="AK567" s="15"/>
      <c r="AL567" s="13"/>
      <c r="AN567" s="11"/>
      <c r="AO567" s="11"/>
      <c r="AQ567" s="16"/>
      <c r="AU567" s="19" t="e">
        <f>#REF!</f>
        <v>#REF!</v>
      </c>
      <c r="AY567" s="5"/>
    </row>
    <row r="568" spans="6:51" ht="15" customHeight="1">
      <c r="F568" s="2"/>
      <c r="G568" s="2"/>
      <c r="H568" s="1"/>
      <c r="I568" s="1"/>
      <c r="N568" s="2"/>
      <c r="O568" s="2"/>
      <c r="P568" s="1"/>
      <c r="Q568" s="1"/>
      <c r="R568" s="1"/>
      <c r="S568" s="1">
        <f t="shared" si="107"/>
      </c>
      <c r="V568" s="17"/>
      <c r="W568" s="17"/>
      <c r="X568" s="17"/>
      <c r="Y568" s="17"/>
      <c r="Z568" s="17"/>
      <c r="AA568" s="1"/>
      <c r="AB568" s="4"/>
      <c r="AD568" s="15"/>
      <c r="AE568" s="2"/>
      <c r="AF568" s="1"/>
      <c r="AG568" s="17"/>
      <c r="AI568" s="4"/>
      <c r="AK568" s="15"/>
      <c r="AL568" s="13"/>
      <c r="AN568" s="11"/>
      <c r="AO568" s="11"/>
      <c r="AQ568" s="16"/>
      <c r="AU568" s="19" t="e">
        <f>#REF!</f>
        <v>#REF!</v>
      </c>
      <c r="AY568" s="5"/>
    </row>
    <row r="569" spans="6:51" ht="15" customHeight="1">
      <c r="F569" s="2"/>
      <c r="G569" s="2"/>
      <c r="H569" s="1"/>
      <c r="I569" s="1"/>
      <c r="N569" s="2"/>
      <c r="O569" s="2"/>
      <c r="P569" s="1"/>
      <c r="Q569" s="1"/>
      <c r="R569" s="1"/>
      <c r="S569" s="1">
        <f aca="true" t="shared" si="108" ref="S569:S597">IF(R569=1,1,"")</f>
      </c>
      <c r="V569" s="17"/>
      <c r="W569" s="17"/>
      <c r="X569" s="17"/>
      <c r="Y569" s="17"/>
      <c r="Z569" s="17"/>
      <c r="AA569" s="1"/>
      <c r="AB569" s="4"/>
      <c r="AD569" s="15"/>
      <c r="AE569" s="2"/>
      <c r="AF569" s="1"/>
      <c r="AG569" s="17"/>
      <c r="AI569" s="4"/>
      <c r="AK569" s="15"/>
      <c r="AL569" s="13"/>
      <c r="AN569" s="11"/>
      <c r="AO569" s="11"/>
      <c r="AQ569" s="16"/>
      <c r="AU569" s="19" t="e">
        <f>#REF!</f>
        <v>#REF!</v>
      </c>
      <c r="AY569" s="5"/>
    </row>
    <row r="570" spans="6:51" ht="15" customHeight="1">
      <c r="F570" s="2"/>
      <c r="G570" s="2"/>
      <c r="H570" s="1"/>
      <c r="I570" s="1"/>
      <c r="N570" s="2"/>
      <c r="O570" s="2"/>
      <c r="P570" s="1"/>
      <c r="Q570" s="1"/>
      <c r="R570" s="1"/>
      <c r="S570" s="1">
        <f t="shared" si="108"/>
      </c>
      <c r="V570" s="17"/>
      <c r="W570" s="17"/>
      <c r="X570" s="17"/>
      <c r="Y570" s="17"/>
      <c r="Z570" s="17"/>
      <c r="AA570" s="1"/>
      <c r="AB570" s="4"/>
      <c r="AD570" s="15"/>
      <c r="AE570" s="2"/>
      <c r="AF570" s="1"/>
      <c r="AG570" s="17"/>
      <c r="AI570" s="4"/>
      <c r="AK570" s="15"/>
      <c r="AL570" s="13"/>
      <c r="AN570" s="11"/>
      <c r="AO570" s="11"/>
      <c r="AQ570" s="16"/>
      <c r="AU570" s="19" t="e">
        <f>#REF!</f>
        <v>#REF!</v>
      </c>
      <c r="AY570" s="5"/>
    </row>
    <row r="571" spans="6:51" ht="15" customHeight="1">
      <c r="F571" s="2"/>
      <c r="G571" s="2"/>
      <c r="H571" s="1"/>
      <c r="I571" s="1"/>
      <c r="N571" s="2"/>
      <c r="O571" s="2"/>
      <c r="P571" s="1"/>
      <c r="Q571" s="1"/>
      <c r="R571" s="1"/>
      <c r="S571" s="1">
        <f t="shared" si="108"/>
      </c>
      <c r="V571" s="17"/>
      <c r="W571" s="17"/>
      <c r="X571" s="17"/>
      <c r="Y571" s="17"/>
      <c r="Z571" s="17"/>
      <c r="AA571" s="1"/>
      <c r="AB571" s="4"/>
      <c r="AD571" s="15"/>
      <c r="AE571" s="2"/>
      <c r="AF571" s="1"/>
      <c r="AG571" s="17"/>
      <c r="AI571" s="4"/>
      <c r="AK571" s="15"/>
      <c r="AL571" s="13"/>
      <c r="AN571" s="11"/>
      <c r="AO571" s="11"/>
      <c r="AQ571" s="16"/>
      <c r="AU571" s="19" t="e">
        <f>#REF!</f>
        <v>#REF!</v>
      </c>
      <c r="AY571" s="5"/>
    </row>
    <row r="572" spans="6:51" ht="15" customHeight="1">
      <c r="F572" s="2"/>
      <c r="G572" s="2"/>
      <c r="H572" s="1"/>
      <c r="I572" s="1"/>
      <c r="N572" s="2"/>
      <c r="O572" s="2"/>
      <c r="P572" s="1"/>
      <c r="Q572" s="1"/>
      <c r="R572" s="1"/>
      <c r="S572" s="1">
        <f t="shared" si="108"/>
      </c>
      <c r="V572" s="17"/>
      <c r="W572" s="17"/>
      <c r="X572" s="17"/>
      <c r="Y572" s="17"/>
      <c r="Z572" s="17"/>
      <c r="AA572" s="1"/>
      <c r="AB572" s="4"/>
      <c r="AD572" s="15"/>
      <c r="AE572" s="2"/>
      <c r="AF572" s="1"/>
      <c r="AG572" s="17"/>
      <c r="AI572" s="4"/>
      <c r="AK572" s="15"/>
      <c r="AL572" s="13"/>
      <c r="AN572" s="11"/>
      <c r="AO572" s="11"/>
      <c r="AQ572" s="16"/>
      <c r="AU572" s="19" t="e">
        <f>#REF!</f>
        <v>#REF!</v>
      </c>
      <c r="AY572" s="5"/>
    </row>
    <row r="573" spans="6:51" ht="15" customHeight="1">
      <c r="F573" s="2"/>
      <c r="G573" s="2"/>
      <c r="H573" s="1"/>
      <c r="I573" s="1"/>
      <c r="N573" s="2"/>
      <c r="O573" s="2"/>
      <c r="P573" s="1"/>
      <c r="Q573" s="1"/>
      <c r="R573" s="1"/>
      <c r="S573" s="1">
        <f t="shared" si="108"/>
      </c>
      <c r="V573" s="17"/>
      <c r="W573" s="17"/>
      <c r="X573" s="17"/>
      <c r="Y573" s="17"/>
      <c r="Z573" s="17"/>
      <c r="AA573" s="1"/>
      <c r="AB573" s="4"/>
      <c r="AD573" s="15"/>
      <c r="AE573" s="2"/>
      <c r="AF573" s="1"/>
      <c r="AG573" s="17"/>
      <c r="AI573" s="4"/>
      <c r="AK573" s="15"/>
      <c r="AL573" s="13"/>
      <c r="AN573" s="11"/>
      <c r="AO573" s="11"/>
      <c r="AQ573" s="16"/>
      <c r="AU573" s="19" t="e">
        <f>#REF!</f>
        <v>#REF!</v>
      </c>
      <c r="AY573" s="5"/>
    </row>
    <row r="574" spans="6:51" ht="15" customHeight="1">
      <c r="F574" s="2"/>
      <c r="G574" s="2"/>
      <c r="H574" s="1"/>
      <c r="I574" s="1"/>
      <c r="N574" s="2"/>
      <c r="O574" s="2"/>
      <c r="P574" s="1"/>
      <c r="Q574" s="1"/>
      <c r="R574" s="1"/>
      <c r="S574" s="1">
        <f t="shared" si="108"/>
      </c>
      <c r="V574" s="17"/>
      <c r="W574" s="17"/>
      <c r="X574" s="17"/>
      <c r="Y574" s="17"/>
      <c r="Z574" s="17"/>
      <c r="AA574" s="1"/>
      <c r="AB574" s="4"/>
      <c r="AD574" s="15"/>
      <c r="AE574" s="2"/>
      <c r="AF574" s="1"/>
      <c r="AG574" s="17"/>
      <c r="AI574" s="4"/>
      <c r="AK574" s="15"/>
      <c r="AL574" s="13"/>
      <c r="AN574" s="11"/>
      <c r="AO574" s="11"/>
      <c r="AQ574" s="16"/>
      <c r="AU574" s="19" t="e">
        <f>#REF!</f>
        <v>#REF!</v>
      </c>
      <c r="AY574" s="5"/>
    </row>
    <row r="575" spans="6:51" ht="15" customHeight="1">
      <c r="F575" s="2"/>
      <c r="G575" s="2"/>
      <c r="H575" s="1"/>
      <c r="I575" s="1"/>
      <c r="N575" s="2"/>
      <c r="O575" s="2"/>
      <c r="P575" s="1"/>
      <c r="Q575" s="1"/>
      <c r="R575" s="1"/>
      <c r="S575" s="1">
        <f t="shared" si="108"/>
      </c>
      <c r="V575" s="17"/>
      <c r="W575" s="17"/>
      <c r="X575" s="17"/>
      <c r="Y575" s="17"/>
      <c r="Z575" s="17"/>
      <c r="AA575" s="1"/>
      <c r="AB575" s="4"/>
      <c r="AD575" s="15"/>
      <c r="AE575" s="2"/>
      <c r="AF575" s="1"/>
      <c r="AG575" s="17"/>
      <c r="AI575" s="4"/>
      <c r="AK575" s="15"/>
      <c r="AL575" s="13"/>
      <c r="AN575" s="11"/>
      <c r="AO575" s="11"/>
      <c r="AQ575" s="16"/>
      <c r="AU575" s="19" t="e">
        <f>#REF!</f>
        <v>#REF!</v>
      </c>
      <c r="AY575" s="5"/>
    </row>
    <row r="576" spans="6:51" ht="15" customHeight="1">
      <c r="F576" s="2"/>
      <c r="G576" s="2"/>
      <c r="H576" s="1"/>
      <c r="I576" s="1"/>
      <c r="N576" s="2"/>
      <c r="O576" s="2"/>
      <c r="P576" s="1"/>
      <c r="Q576" s="1"/>
      <c r="R576" s="1"/>
      <c r="S576" s="1">
        <f t="shared" si="108"/>
      </c>
      <c r="V576" s="17"/>
      <c r="W576" s="17"/>
      <c r="X576" s="17"/>
      <c r="Y576" s="17"/>
      <c r="Z576" s="17"/>
      <c r="AA576" s="1"/>
      <c r="AB576" s="4"/>
      <c r="AD576" s="15"/>
      <c r="AE576" s="2"/>
      <c r="AF576" s="1"/>
      <c r="AG576" s="17"/>
      <c r="AI576" s="4"/>
      <c r="AK576" s="15"/>
      <c r="AL576" s="13"/>
      <c r="AN576" s="11"/>
      <c r="AO576" s="11"/>
      <c r="AQ576" s="16"/>
      <c r="AU576" s="19" t="e">
        <f>#REF!</f>
        <v>#REF!</v>
      </c>
      <c r="AY576" s="5"/>
    </row>
    <row r="577" spans="6:51" ht="15" customHeight="1">
      <c r="F577" s="2"/>
      <c r="G577" s="2"/>
      <c r="H577" s="1"/>
      <c r="I577" s="1"/>
      <c r="N577" s="2"/>
      <c r="O577" s="2"/>
      <c r="P577" s="1"/>
      <c r="Q577" s="1"/>
      <c r="R577" s="1"/>
      <c r="S577" s="1">
        <f t="shared" si="108"/>
      </c>
      <c r="V577" s="17"/>
      <c r="W577" s="17"/>
      <c r="X577" s="17"/>
      <c r="Y577" s="17"/>
      <c r="Z577" s="17"/>
      <c r="AA577" s="1"/>
      <c r="AB577" s="4"/>
      <c r="AD577" s="15"/>
      <c r="AE577" s="2"/>
      <c r="AF577" s="1"/>
      <c r="AG577" s="17"/>
      <c r="AI577" s="4"/>
      <c r="AK577" s="15"/>
      <c r="AL577" s="13"/>
      <c r="AN577" s="11"/>
      <c r="AO577" s="11"/>
      <c r="AQ577" s="16"/>
      <c r="AU577" s="19" t="e">
        <f>#REF!</f>
        <v>#REF!</v>
      </c>
      <c r="AY577" s="5"/>
    </row>
    <row r="578" spans="6:51" ht="15" customHeight="1">
      <c r="F578" s="2"/>
      <c r="G578" s="2"/>
      <c r="H578" s="1"/>
      <c r="I578" s="1"/>
      <c r="N578" s="2"/>
      <c r="O578" s="2"/>
      <c r="P578" s="1"/>
      <c r="Q578" s="1"/>
      <c r="R578" s="1"/>
      <c r="S578" s="1">
        <f t="shared" si="108"/>
      </c>
      <c r="V578" s="17"/>
      <c r="W578" s="17"/>
      <c r="X578" s="17"/>
      <c r="Y578" s="17"/>
      <c r="Z578" s="17"/>
      <c r="AA578" s="1"/>
      <c r="AB578" s="4"/>
      <c r="AD578" s="15"/>
      <c r="AE578" s="2"/>
      <c r="AF578" s="1"/>
      <c r="AG578" s="17"/>
      <c r="AI578" s="4"/>
      <c r="AK578" s="15"/>
      <c r="AL578" s="13"/>
      <c r="AN578" s="11"/>
      <c r="AO578" s="11"/>
      <c r="AQ578" s="16"/>
      <c r="AU578" s="19" t="e">
        <f>#REF!</f>
        <v>#REF!</v>
      </c>
      <c r="AY578" s="5"/>
    </row>
    <row r="579" spans="6:51" ht="15" customHeight="1">
      <c r="F579" s="2"/>
      <c r="G579" s="2"/>
      <c r="H579" s="1"/>
      <c r="I579" s="1"/>
      <c r="N579" s="2"/>
      <c r="O579" s="2"/>
      <c r="P579" s="1"/>
      <c r="Q579" s="1"/>
      <c r="R579" s="1"/>
      <c r="S579" s="1">
        <f t="shared" si="108"/>
      </c>
      <c r="V579" s="17"/>
      <c r="W579" s="17"/>
      <c r="X579" s="17"/>
      <c r="Y579" s="17"/>
      <c r="Z579" s="17"/>
      <c r="AA579" s="1"/>
      <c r="AB579" s="4"/>
      <c r="AD579" s="15"/>
      <c r="AE579" s="2"/>
      <c r="AF579" s="1"/>
      <c r="AG579" s="17"/>
      <c r="AI579" s="4"/>
      <c r="AK579" s="15"/>
      <c r="AL579" s="13"/>
      <c r="AN579" s="11"/>
      <c r="AO579" s="11"/>
      <c r="AQ579" s="16"/>
      <c r="AU579" s="19" t="e">
        <f>#REF!</f>
        <v>#REF!</v>
      </c>
      <c r="AY579" s="5"/>
    </row>
    <row r="580" spans="6:51" ht="15" customHeight="1">
      <c r="F580" s="2"/>
      <c r="G580" s="2"/>
      <c r="H580" s="1"/>
      <c r="I580" s="1"/>
      <c r="N580" s="2"/>
      <c r="O580" s="2"/>
      <c r="P580" s="1"/>
      <c r="Q580" s="1"/>
      <c r="R580" s="1"/>
      <c r="S580" s="1">
        <f t="shared" si="108"/>
      </c>
      <c r="V580" s="17"/>
      <c r="W580" s="17"/>
      <c r="X580" s="17"/>
      <c r="Y580" s="17"/>
      <c r="Z580" s="17"/>
      <c r="AA580" s="1"/>
      <c r="AB580" s="4"/>
      <c r="AD580" s="15"/>
      <c r="AE580" s="2"/>
      <c r="AF580" s="1"/>
      <c r="AG580" s="17"/>
      <c r="AI580" s="4"/>
      <c r="AK580" s="15"/>
      <c r="AL580" s="13"/>
      <c r="AN580" s="11"/>
      <c r="AO580" s="11"/>
      <c r="AQ580" s="16"/>
      <c r="AU580" s="19" t="e">
        <f>#REF!</f>
        <v>#REF!</v>
      </c>
      <c r="AY580" s="5"/>
    </row>
    <row r="581" spans="6:51" ht="15" customHeight="1">
      <c r="F581" s="2"/>
      <c r="G581" s="2"/>
      <c r="H581" s="1"/>
      <c r="I581" s="1"/>
      <c r="N581" s="2"/>
      <c r="O581" s="2"/>
      <c r="P581" s="1"/>
      <c r="Q581" s="1"/>
      <c r="R581" s="1"/>
      <c r="S581" s="1">
        <f t="shared" si="108"/>
      </c>
      <c r="V581" s="17"/>
      <c r="W581" s="17"/>
      <c r="X581" s="17"/>
      <c r="Y581" s="17"/>
      <c r="Z581" s="17"/>
      <c r="AA581" s="1"/>
      <c r="AB581" s="4"/>
      <c r="AD581" s="15"/>
      <c r="AE581" s="2"/>
      <c r="AF581" s="1"/>
      <c r="AG581" s="17"/>
      <c r="AI581" s="4"/>
      <c r="AK581" s="15"/>
      <c r="AL581" s="13"/>
      <c r="AN581" s="11"/>
      <c r="AO581" s="11"/>
      <c r="AQ581" s="16"/>
      <c r="AU581" s="19" t="e">
        <f>#REF!</f>
        <v>#REF!</v>
      </c>
      <c r="AY581" s="5"/>
    </row>
    <row r="582" spans="6:51" ht="15" customHeight="1">
      <c r="F582" s="2"/>
      <c r="G582" s="2"/>
      <c r="H582" s="1"/>
      <c r="I582" s="1"/>
      <c r="N582" s="2"/>
      <c r="O582" s="2"/>
      <c r="P582" s="1"/>
      <c r="Q582" s="1"/>
      <c r="R582" s="1"/>
      <c r="S582" s="1">
        <f t="shared" si="108"/>
      </c>
      <c r="V582" s="17"/>
      <c r="W582" s="17"/>
      <c r="X582" s="17"/>
      <c r="Y582" s="17"/>
      <c r="Z582" s="17"/>
      <c r="AA582" s="1"/>
      <c r="AB582" s="4"/>
      <c r="AD582" s="15"/>
      <c r="AE582" s="2"/>
      <c r="AF582" s="1"/>
      <c r="AG582" s="17"/>
      <c r="AI582" s="4"/>
      <c r="AK582" s="15"/>
      <c r="AL582" s="13"/>
      <c r="AN582" s="11"/>
      <c r="AO582" s="11"/>
      <c r="AQ582" s="16"/>
      <c r="AU582" s="19" t="e">
        <f>#REF!</f>
        <v>#REF!</v>
      </c>
      <c r="AY582" s="5"/>
    </row>
    <row r="583" spans="6:51" ht="15" customHeight="1">
      <c r="F583" s="2"/>
      <c r="G583" s="2"/>
      <c r="H583" s="1"/>
      <c r="I583" s="1"/>
      <c r="N583" s="2"/>
      <c r="O583" s="2"/>
      <c r="P583" s="1"/>
      <c r="Q583" s="1"/>
      <c r="R583" s="1"/>
      <c r="S583" s="1">
        <f t="shared" si="108"/>
      </c>
      <c r="V583" s="17"/>
      <c r="W583" s="17"/>
      <c r="X583" s="17"/>
      <c r="Y583" s="17"/>
      <c r="Z583" s="17"/>
      <c r="AA583" s="1"/>
      <c r="AB583" s="4"/>
      <c r="AD583" s="15"/>
      <c r="AE583" s="2"/>
      <c r="AF583" s="1"/>
      <c r="AG583" s="17"/>
      <c r="AI583" s="4"/>
      <c r="AK583" s="15"/>
      <c r="AL583" s="13"/>
      <c r="AN583" s="11"/>
      <c r="AO583" s="11"/>
      <c r="AQ583" s="16"/>
      <c r="AU583" s="19" t="e">
        <f>#REF!</f>
        <v>#REF!</v>
      </c>
      <c r="AY583" s="5"/>
    </row>
    <row r="584" spans="6:51" ht="15" customHeight="1">
      <c r="F584" s="2"/>
      <c r="G584" s="2"/>
      <c r="H584" s="1"/>
      <c r="I584" s="1"/>
      <c r="N584" s="2"/>
      <c r="O584" s="2"/>
      <c r="P584" s="1"/>
      <c r="Q584" s="1"/>
      <c r="R584" s="1"/>
      <c r="S584" s="1">
        <f t="shared" si="108"/>
      </c>
      <c r="V584" s="17"/>
      <c r="W584" s="17"/>
      <c r="X584" s="17"/>
      <c r="Y584" s="17"/>
      <c r="Z584" s="17"/>
      <c r="AA584" s="1"/>
      <c r="AB584" s="4"/>
      <c r="AD584" s="15"/>
      <c r="AE584" s="2"/>
      <c r="AF584" s="1"/>
      <c r="AG584" s="17"/>
      <c r="AI584" s="4"/>
      <c r="AK584" s="15"/>
      <c r="AL584" s="13"/>
      <c r="AN584" s="11"/>
      <c r="AO584" s="11"/>
      <c r="AQ584" s="16"/>
      <c r="AU584" s="19" t="e">
        <f>#REF!</f>
        <v>#REF!</v>
      </c>
      <c r="AY584" s="5"/>
    </row>
    <row r="585" spans="6:51" ht="15" customHeight="1">
      <c r="F585" s="2"/>
      <c r="G585" s="2"/>
      <c r="H585" s="1"/>
      <c r="I585" s="1"/>
      <c r="N585" s="2"/>
      <c r="O585" s="2"/>
      <c r="P585" s="1"/>
      <c r="Q585" s="1"/>
      <c r="R585" s="1"/>
      <c r="S585" s="1">
        <f t="shared" si="108"/>
      </c>
      <c r="V585" s="17"/>
      <c r="W585" s="17"/>
      <c r="X585" s="17"/>
      <c r="Y585" s="17"/>
      <c r="Z585" s="17"/>
      <c r="AA585" s="1"/>
      <c r="AB585" s="4"/>
      <c r="AD585" s="15"/>
      <c r="AE585" s="2"/>
      <c r="AF585" s="1"/>
      <c r="AG585" s="17"/>
      <c r="AI585" s="4"/>
      <c r="AK585" s="15"/>
      <c r="AL585" s="13"/>
      <c r="AN585" s="11"/>
      <c r="AO585" s="11"/>
      <c r="AQ585" s="16"/>
      <c r="AU585" s="19" t="e">
        <f>#REF!</f>
        <v>#REF!</v>
      </c>
      <c r="AY585" s="5"/>
    </row>
    <row r="586" spans="6:51" ht="15" customHeight="1">
      <c r="F586" s="2"/>
      <c r="G586" s="2"/>
      <c r="H586" s="1"/>
      <c r="I586" s="1"/>
      <c r="N586" s="2"/>
      <c r="O586" s="2"/>
      <c r="P586" s="1"/>
      <c r="Q586" s="1"/>
      <c r="R586" s="1"/>
      <c r="S586" s="1">
        <f t="shared" si="108"/>
      </c>
      <c r="V586" s="17"/>
      <c r="W586" s="17"/>
      <c r="X586" s="17"/>
      <c r="Y586" s="17"/>
      <c r="Z586" s="17"/>
      <c r="AA586" s="1"/>
      <c r="AB586" s="4"/>
      <c r="AD586" s="15"/>
      <c r="AE586" s="2"/>
      <c r="AF586" s="1"/>
      <c r="AG586" s="17"/>
      <c r="AI586" s="4"/>
      <c r="AK586" s="15"/>
      <c r="AL586" s="13"/>
      <c r="AN586" s="11"/>
      <c r="AO586" s="11"/>
      <c r="AQ586" s="16"/>
      <c r="AU586" s="19" t="e">
        <f>#REF!</f>
        <v>#REF!</v>
      </c>
      <c r="AY586" s="5"/>
    </row>
    <row r="587" spans="6:51" ht="15" customHeight="1">
      <c r="F587" s="2"/>
      <c r="G587" s="2"/>
      <c r="H587" s="1"/>
      <c r="I587" s="1"/>
      <c r="N587" s="2"/>
      <c r="O587" s="2"/>
      <c r="P587" s="1"/>
      <c r="Q587" s="1"/>
      <c r="R587" s="1"/>
      <c r="S587" s="1">
        <f t="shared" si="108"/>
      </c>
      <c r="V587" s="17"/>
      <c r="W587" s="17"/>
      <c r="X587" s="17"/>
      <c r="Y587" s="17"/>
      <c r="Z587" s="17"/>
      <c r="AA587" s="1"/>
      <c r="AB587" s="4"/>
      <c r="AD587" s="15"/>
      <c r="AE587" s="2"/>
      <c r="AF587" s="1"/>
      <c r="AG587" s="17"/>
      <c r="AI587" s="4"/>
      <c r="AK587" s="15"/>
      <c r="AL587" s="13"/>
      <c r="AN587" s="11"/>
      <c r="AO587" s="11"/>
      <c r="AQ587" s="16"/>
      <c r="AU587" s="19" t="e">
        <f>#REF!</f>
        <v>#REF!</v>
      </c>
      <c r="AY587" s="5"/>
    </row>
    <row r="588" spans="6:51" ht="15" customHeight="1">
      <c r="F588" s="2"/>
      <c r="G588" s="2"/>
      <c r="H588" s="1"/>
      <c r="I588" s="1"/>
      <c r="N588" s="2"/>
      <c r="O588" s="2"/>
      <c r="P588" s="1"/>
      <c r="Q588" s="1"/>
      <c r="R588" s="1"/>
      <c r="S588" s="1">
        <f t="shared" si="108"/>
      </c>
      <c r="V588" s="17"/>
      <c r="W588" s="17"/>
      <c r="X588" s="17"/>
      <c r="Y588" s="17"/>
      <c r="Z588" s="17"/>
      <c r="AA588" s="1"/>
      <c r="AB588" s="4"/>
      <c r="AD588" s="15"/>
      <c r="AE588" s="2"/>
      <c r="AF588" s="1"/>
      <c r="AG588" s="17"/>
      <c r="AI588" s="4"/>
      <c r="AK588" s="15"/>
      <c r="AL588" s="13"/>
      <c r="AN588" s="11"/>
      <c r="AO588" s="11"/>
      <c r="AQ588" s="16"/>
      <c r="AU588" s="19" t="e">
        <f>#REF!</f>
        <v>#REF!</v>
      </c>
      <c r="AY588" s="5"/>
    </row>
    <row r="589" spans="6:51" ht="15" customHeight="1">
      <c r="F589" s="2"/>
      <c r="G589" s="2"/>
      <c r="H589" s="1"/>
      <c r="I589" s="1"/>
      <c r="N589" s="2"/>
      <c r="O589" s="2"/>
      <c r="P589" s="1"/>
      <c r="Q589" s="1"/>
      <c r="R589" s="1"/>
      <c r="S589" s="1">
        <f t="shared" si="108"/>
      </c>
      <c r="V589" s="17"/>
      <c r="W589" s="17"/>
      <c r="X589" s="17"/>
      <c r="Y589" s="17"/>
      <c r="Z589" s="17"/>
      <c r="AA589" s="1"/>
      <c r="AB589" s="4"/>
      <c r="AD589" s="15"/>
      <c r="AE589" s="2"/>
      <c r="AF589" s="1"/>
      <c r="AG589" s="17"/>
      <c r="AI589" s="4"/>
      <c r="AK589" s="15"/>
      <c r="AL589" s="13"/>
      <c r="AN589" s="11"/>
      <c r="AO589" s="11"/>
      <c r="AQ589" s="16"/>
      <c r="AU589" s="19" t="e">
        <f>#REF!</f>
        <v>#REF!</v>
      </c>
      <c r="AY589" s="5"/>
    </row>
    <row r="590" spans="6:51" ht="15" customHeight="1">
      <c r="F590" s="2"/>
      <c r="G590" s="2"/>
      <c r="H590" s="1"/>
      <c r="I590" s="1"/>
      <c r="N590" s="2"/>
      <c r="O590" s="2"/>
      <c r="P590" s="1"/>
      <c r="Q590" s="1"/>
      <c r="R590" s="1"/>
      <c r="S590" s="1">
        <f t="shared" si="108"/>
      </c>
      <c r="V590" s="17"/>
      <c r="W590" s="17"/>
      <c r="X590" s="17"/>
      <c r="Y590" s="17"/>
      <c r="Z590" s="17"/>
      <c r="AA590" s="1"/>
      <c r="AB590" s="4"/>
      <c r="AD590" s="15"/>
      <c r="AE590" s="2"/>
      <c r="AF590" s="1"/>
      <c r="AG590" s="17"/>
      <c r="AI590" s="4"/>
      <c r="AK590" s="15"/>
      <c r="AL590" s="13"/>
      <c r="AN590" s="11"/>
      <c r="AO590" s="11"/>
      <c r="AQ590" s="16"/>
      <c r="AU590" s="19" t="e">
        <f>#REF!</f>
        <v>#REF!</v>
      </c>
      <c r="AY590" s="5"/>
    </row>
    <row r="591" spans="6:51" ht="15" customHeight="1">
      <c r="F591" s="2"/>
      <c r="G591" s="2"/>
      <c r="H591" s="1"/>
      <c r="I591" s="1"/>
      <c r="N591" s="2"/>
      <c r="O591" s="2"/>
      <c r="P591" s="1"/>
      <c r="Q591" s="1"/>
      <c r="R591" s="1"/>
      <c r="S591" s="1">
        <f t="shared" si="108"/>
      </c>
      <c r="V591" s="17"/>
      <c r="W591" s="17"/>
      <c r="X591" s="17"/>
      <c r="Y591" s="17"/>
      <c r="Z591" s="17"/>
      <c r="AA591" s="1"/>
      <c r="AB591" s="4"/>
      <c r="AD591" s="15"/>
      <c r="AE591" s="2"/>
      <c r="AF591" s="1"/>
      <c r="AG591" s="17"/>
      <c r="AI591" s="4"/>
      <c r="AK591" s="15"/>
      <c r="AL591" s="13"/>
      <c r="AN591" s="11"/>
      <c r="AO591" s="11"/>
      <c r="AQ591" s="16"/>
      <c r="AU591" s="19" t="e">
        <f>#REF!</f>
        <v>#REF!</v>
      </c>
      <c r="AY591" s="5"/>
    </row>
    <row r="592" spans="6:51" ht="15" customHeight="1">
      <c r="F592" s="2"/>
      <c r="G592" s="2"/>
      <c r="H592" s="1"/>
      <c r="I592" s="1"/>
      <c r="N592" s="2"/>
      <c r="O592" s="2"/>
      <c r="P592" s="1"/>
      <c r="Q592" s="1"/>
      <c r="R592" s="1"/>
      <c r="S592" s="1">
        <f t="shared" si="108"/>
      </c>
      <c r="V592" s="17"/>
      <c r="W592" s="17"/>
      <c r="X592" s="17"/>
      <c r="Y592" s="17"/>
      <c r="Z592" s="17"/>
      <c r="AA592" s="1"/>
      <c r="AB592" s="4"/>
      <c r="AD592" s="15"/>
      <c r="AE592" s="2"/>
      <c r="AF592" s="1"/>
      <c r="AG592" s="17"/>
      <c r="AI592" s="4"/>
      <c r="AK592" s="15"/>
      <c r="AL592" s="13"/>
      <c r="AN592" s="11"/>
      <c r="AO592" s="11"/>
      <c r="AQ592" s="16"/>
      <c r="AU592" s="19" t="e">
        <f>#REF!</f>
        <v>#REF!</v>
      </c>
      <c r="AY592" s="5"/>
    </row>
    <row r="593" spans="6:51" ht="15" customHeight="1">
      <c r="F593" s="2"/>
      <c r="G593" s="2"/>
      <c r="H593" s="1"/>
      <c r="I593" s="1"/>
      <c r="N593" s="2"/>
      <c r="O593" s="2"/>
      <c r="P593" s="1"/>
      <c r="Q593" s="1"/>
      <c r="R593" s="1"/>
      <c r="S593" s="1">
        <f t="shared" si="108"/>
      </c>
      <c r="V593" s="17"/>
      <c r="W593" s="17"/>
      <c r="X593" s="17"/>
      <c r="Y593" s="17"/>
      <c r="Z593" s="17"/>
      <c r="AA593" s="1"/>
      <c r="AB593" s="4"/>
      <c r="AD593" s="15"/>
      <c r="AE593" s="2"/>
      <c r="AF593" s="1"/>
      <c r="AG593" s="17"/>
      <c r="AI593" s="4"/>
      <c r="AK593" s="15"/>
      <c r="AL593" s="13"/>
      <c r="AN593" s="11"/>
      <c r="AO593" s="11"/>
      <c r="AQ593" s="16"/>
      <c r="AU593" s="19" t="e">
        <f>#REF!</f>
        <v>#REF!</v>
      </c>
      <c r="AY593" s="5"/>
    </row>
    <row r="594" spans="6:51" ht="15" customHeight="1">
      <c r="F594" s="2"/>
      <c r="G594" s="2"/>
      <c r="H594" s="1"/>
      <c r="I594" s="1"/>
      <c r="N594" s="2"/>
      <c r="O594" s="2"/>
      <c r="P594" s="1"/>
      <c r="Q594" s="1"/>
      <c r="R594" s="1"/>
      <c r="S594" s="1">
        <f t="shared" si="108"/>
      </c>
      <c r="V594" s="17"/>
      <c r="W594" s="17"/>
      <c r="X594" s="17"/>
      <c r="Y594" s="17"/>
      <c r="Z594" s="17"/>
      <c r="AA594" s="1"/>
      <c r="AB594" s="4"/>
      <c r="AD594" s="15"/>
      <c r="AE594" s="2"/>
      <c r="AF594" s="1"/>
      <c r="AG594" s="17"/>
      <c r="AI594" s="4"/>
      <c r="AK594" s="15"/>
      <c r="AL594" s="13"/>
      <c r="AN594" s="11"/>
      <c r="AO594" s="11"/>
      <c r="AQ594" s="16"/>
      <c r="AU594" s="19" t="e">
        <f>#REF!</f>
        <v>#REF!</v>
      </c>
      <c r="AY594" s="5"/>
    </row>
    <row r="595" spans="6:51" ht="15" customHeight="1">
      <c r="F595" s="2"/>
      <c r="G595" s="2"/>
      <c r="H595" s="1"/>
      <c r="I595" s="1"/>
      <c r="N595" s="2"/>
      <c r="O595" s="2"/>
      <c r="P595" s="1"/>
      <c r="Q595" s="1"/>
      <c r="R595" s="1"/>
      <c r="S595" s="1">
        <f t="shared" si="108"/>
      </c>
      <c r="V595" s="17"/>
      <c r="W595" s="17"/>
      <c r="X595" s="17"/>
      <c r="Y595" s="17"/>
      <c r="Z595" s="17"/>
      <c r="AA595" s="1"/>
      <c r="AB595" s="4"/>
      <c r="AD595" s="15"/>
      <c r="AE595" s="2"/>
      <c r="AF595" s="1"/>
      <c r="AG595" s="17"/>
      <c r="AI595" s="4"/>
      <c r="AK595" s="15"/>
      <c r="AL595" s="13"/>
      <c r="AN595" s="11"/>
      <c r="AO595" s="11"/>
      <c r="AQ595" s="16"/>
      <c r="AU595" s="19" t="e">
        <f>#REF!</f>
        <v>#REF!</v>
      </c>
      <c r="AY595" s="5"/>
    </row>
    <row r="596" spans="6:51" ht="15" customHeight="1">
      <c r="F596" s="2"/>
      <c r="G596" s="2"/>
      <c r="H596" s="1"/>
      <c r="I596" s="1"/>
      <c r="N596" s="2"/>
      <c r="O596" s="2"/>
      <c r="P596" s="1"/>
      <c r="Q596" s="1"/>
      <c r="R596" s="1"/>
      <c r="S596" s="1">
        <f t="shared" si="108"/>
      </c>
      <c r="V596" s="17"/>
      <c r="W596" s="17"/>
      <c r="X596" s="17"/>
      <c r="Y596" s="17"/>
      <c r="Z596" s="17"/>
      <c r="AA596" s="1"/>
      <c r="AB596" s="4"/>
      <c r="AD596" s="15"/>
      <c r="AE596" s="2"/>
      <c r="AF596" s="1"/>
      <c r="AG596" s="17"/>
      <c r="AI596" s="4"/>
      <c r="AK596" s="15"/>
      <c r="AL596" s="13"/>
      <c r="AN596" s="11"/>
      <c r="AO596" s="11"/>
      <c r="AQ596" s="16"/>
      <c r="AU596" s="19" t="e">
        <f>#REF!</f>
        <v>#REF!</v>
      </c>
      <c r="AY596" s="5"/>
    </row>
    <row r="597" spans="6:51" ht="15" customHeight="1">
      <c r="F597" s="2"/>
      <c r="G597" s="2"/>
      <c r="H597" s="1"/>
      <c r="I597" s="1"/>
      <c r="N597" s="2"/>
      <c r="O597" s="2"/>
      <c r="P597" s="1"/>
      <c r="Q597" s="1"/>
      <c r="R597" s="1"/>
      <c r="S597" s="1">
        <f t="shared" si="108"/>
      </c>
      <c r="V597" s="17"/>
      <c r="W597" s="17"/>
      <c r="X597" s="17"/>
      <c r="Y597" s="17"/>
      <c r="Z597" s="17"/>
      <c r="AA597" s="1"/>
      <c r="AB597" s="4"/>
      <c r="AD597" s="15"/>
      <c r="AE597" s="2"/>
      <c r="AF597" s="1"/>
      <c r="AG597" s="17"/>
      <c r="AI597" s="4"/>
      <c r="AK597" s="15"/>
      <c r="AL597" s="13"/>
      <c r="AN597" s="11"/>
      <c r="AO597" s="11"/>
      <c r="AQ597" s="16"/>
      <c r="AU597" s="19" t="e">
        <f>#REF!</f>
        <v>#REF!</v>
      </c>
      <c r="AY597" s="5"/>
    </row>
    <row r="598" spans="6:51" ht="15" customHeight="1">
      <c r="F598" s="2"/>
      <c r="G598" s="2"/>
      <c r="H598" s="1"/>
      <c r="I598" s="1"/>
      <c r="N598" s="2"/>
      <c r="O598" s="2"/>
      <c r="P598" s="1"/>
      <c r="Q598" s="1"/>
      <c r="R598" s="1"/>
      <c r="S598" s="1">
        <f aca="true" t="shared" si="109" ref="S598:S627">IF(R598=1,1,"")</f>
      </c>
      <c r="V598" s="17"/>
      <c r="W598" s="17"/>
      <c r="X598" s="17"/>
      <c r="Y598" s="17"/>
      <c r="Z598" s="17"/>
      <c r="AA598" s="1"/>
      <c r="AB598" s="4"/>
      <c r="AD598" s="15"/>
      <c r="AE598" s="2"/>
      <c r="AF598" s="1"/>
      <c r="AG598" s="17"/>
      <c r="AI598" s="4"/>
      <c r="AK598" s="15"/>
      <c r="AL598" s="13"/>
      <c r="AN598" s="11"/>
      <c r="AO598" s="11"/>
      <c r="AQ598" s="16"/>
      <c r="AU598" s="19" t="e">
        <f>#REF!</f>
        <v>#REF!</v>
      </c>
      <c r="AY598" s="5"/>
    </row>
    <row r="599" spans="6:51" ht="15" customHeight="1">
      <c r="F599" s="2"/>
      <c r="G599" s="2"/>
      <c r="H599" s="1"/>
      <c r="I599" s="1"/>
      <c r="N599" s="2"/>
      <c r="O599" s="2"/>
      <c r="P599" s="1"/>
      <c r="Q599" s="1"/>
      <c r="R599" s="1"/>
      <c r="S599" s="1">
        <f t="shared" si="109"/>
      </c>
      <c r="V599" s="17"/>
      <c r="W599" s="17"/>
      <c r="X599" s="17"/>
      <c r="Y599" s="17"/>
      <c r="Z599" s="17"/>
      <c r="AA599" s="1"/>
      <c r="AB599" s="4"/>
      <c r="AD599" s="15"/>
      <c r="AE599" s="2"/>
      <c r="AF599" s="1"/>
      <c r="AG599" s="17"/>
      <c r="AI599" s="4"/>
      <c r="AK599" s="15"/>
      <c r="AL599" s="13"/>
      <c r="AN599" s="11"/>
      <c r="AO599" s="11"/>
      <c r="AQ599" s="16"/>
      <c r="AU599" s="19" t="e">
        <f>#REF!</f>
        <v>#REF!</v>
      </c>
      <c r="AY599" s="5"/>
    </row>
    <row r="600" spans="6:51" ht="15" customHeight="1">
      <c r="F600" s="2"/>
      <c r="G600" s="2"/>
      <c r="H600" s="1"/>
      <c r="I600" s="1"/>
      <c r="N600" s="2"/>
      <c r="O600" s="2"/>
      <c r="P600" s="1"/>
      <c r="Q600" s="1"/>
      <c r="R600" s="1"/>
      <c r="S600" s="1">
        <f t="shared" si="109"/>
      </c>
      <c r="V600" s="17"/>
      <c r="W600" s="17"/>
      <c r="X600" s="17"/>
      <c r="Y600" s="17"/>
      <c r="Z600" s="17"/>
      <c r="AA600" s="1"/>
      <c r="AB600" s="4"/>
      <c r="AD600" s="15"/>
      <c r="AE600" s="2"/>
      <c r="AF600" s="1"/>
      <c r="AG600" s="17"/>
      <c r="AI600" s="4"/>
      <c r="AK600" s="15"/>
      <c r="AL600" s="13"/>
      <c r="AN600" s="11"/>
      <c r="AO600" s="11"/>
      <c r="AQ600" s="16"/>
      <c r="AU600" s="19" t="e">
        <f>#REF!</f>
        <v>#REF!</v>
      </c>
      <c r="AY600" s="5"/>
    </row>
    <row r="601" spans="6:51" ht="15" customHeight="1">
      <c r="F601" s="2"/>
      <c r="G601" s="2"/>
      <c r="H601" s="1"/>
      <c r="I601" s="1"/>
      <c r="N601" s="2"/>
      <c r="O601" s="2"/>
      <c r="P601" s="1"/>
      <c r="Q601" s="1"/>
      <c r="R601" s="1"/>
      <c r="S601" s="1">
        <f t="shared" si="109"/>
      </c>
      <c r="V601" s="17"/>
      <c r="W601" s="17"/>
      <c r="X601" s="17"/>
      <c r="Y601" s="17"/>
      <c r="Z601" s="17"/>
      <c r="AA601" s="1"/>
      <c r="AB601" s="4"/>
      <c r="AD601" s="15"/>
      <c r="AE601" s="2"/>
      <c r="AF601" s="1"/>
      <c r="AG601" s="17"/>
      <c r="AI601" s="4"/>
      <c r="AK601" s="15"/>
      <c r="AL601" s="13"/>
      <c r="AN601" s="11"/>
      <c r="AO601" s="11"/>
      <c r="AQ601" s="16"/>
      <c r="AU601" s="19" t="e">
        <f>#REF!</f>
        <v>#REF!</v>
      </c>
      <c r="AY601" s="5"/>
    </row>
    <row r="602" spans="6:51" ht="15" customHeight="1">
      <c r="F602" s="2"/>
      <c r="G602" s="2"/>
      <c r="H602" s="1"/>
      <c r="I602" s="1"/>
      <c r="N602" s="2"/>
      <c r="O602" s="2"/>
      <c r="P602" s="1"/>
      <c r="Q602" s="1"/>
      <c r="R602" s="1"/>
      <c r="S602" s="1">
        <f t="shared" si="109"/>
      </c>
      <c r="V602" s="17"/>
      <c r="W602" s="17"/>
      <c r="X602" s="17"/>
      <c r="Y602" s="17"/>
      <c r="Z602" s="17"/>
      <c r="AA602" s="1"/>
      <c r="AB602" s="4"/>
      <c r="AD602" s="15"/>
      <c r="AE602" s="2"/>
      <c r="AF602" s="1"/>
      <c r="AG602" s="17"/>
      <c r="AI602" s="4"/>
      <c r="AK602" s="15"/>
      <c r="AL602" s="13"/>
      <c r="AN602" s="11"/>
      <c r="AO602" s="11"/>
      <c r="AQ602" s="16"/>
      <c r="AU602" s="19" t="e">
        <f>#REF!</f>
        <v>#REF!</v>
      </c>
      <c r="AY602" s="5"/>
    </row>
    <row r="603" spans="6:51" ht="15" customHeight="1">
      <c r="F603" s="2"/>
      <c r="G603" s="2"/>
      <c r="H603" s="1"/>
      <c r="I603" s="1"/>
      <c r="N603" s="2"/>
      <c r="O603" s="2"/>
      <c r="P603" s="1"/>
      <c r="Q603" s="1"/>
      <c r="R603" s="1"/>
      <c r="S603" s="1">
        <f t="shared" si="109"/>
      </c>
      <c r="V603" s="17"/>
      <c r="W603" s="17"/>
      <c r="X603" s="17"/>
      <c r="Y603" s="17"/>
      <c r="Z603" s="17"/>
      <c r="AA603" s="1"/>
      <c r="AB603" s="4"/>
      <c r="AD603" s="15"/>
      <c r="AE603" s="2"/>
      <c r="AF603" s="1"/>
      <c r="AG603" s="17"/>
      <c r="AI603" s="4"/>
      <c r="AK603" s="15"/>
      <c r="AL603" s="13"/>
      <c r="AN603" s="11"/>
      <c r="AO603" s="11"/>
      <c r="AQ603" s="16"/>
      <c r="AU603" s="19" t="e">
        <f>#REF!</f>
        <v>#REF!</v>
      </c>
      <c r="AY603" s="5"/>
    </row>
    <row r="604" spans="6:51" ht="15" customHeight="1">
      <c r="F604" s="2"/>
      <c r="G604" s="2"/>
      <c r="H604" s="1"/>
      <c r="I604" s="1"/>
      <c r="N604" s="2"/>
      <c r="O604" s="2"/>
      <c r="P604" s="1"/>
      <c r="Q604" s="1"/>
      <c r="R604" s="1"/>
      <c r="S604" s="1">
        <f t="shared" si="109"/>
      </c>
      <c r="V604" s="17"/>
      <c r="W604" s="17"/>
      <c r="X604" s="17"/>
      <c r="Y604" s="17"/>
      <c r="Z604" s="17"/>
      <c r="AA604" s="1"/>
      <c r="AB604" s="4"/>
      <c r="AD604" s="15"/>
      <c r="AE604" s="2"/>
      <c r="AF604" s="1"/>
      <c r="AG604" s="17"/>
      <c r="AI604" s="4"/>
      <c r="AK604" s="15"/>
      <c r="AL604" s="13"/>
      <c r="AN604" s="11"/>
      <c r="AO604" s="11"/>
      <c r="AQ604" s="16"/>
      <c r="AU604" s="19" t="e">
        <f>#REF!</f>
        <v>#REF!</v>
      </c>
      <c r="AY604" s="5"/>
    </row>
    <row r="605" spans="6:51" ht="15" customHeight="1">
      <c r="F605" s="2"/>
      <c r="G605" s="2"/>
      <c r="H605" s="1"/>
      <c r="I605" s="1"/>
      <c r="N605" s="2"/>
      <c r="O605" s="2"/>
      <c r="P605" s="1"/>
      <c r="Q605" s="1"/>
      <c r="R605" s="1"/>
      <c r="S605" s="1">
        <f t="shared" si="109"/>
      </c>
      <c r="V605" s="17"/>
      <c r="W605" s="17"/>
      <c r="X605" s="17"/>
      <c r="Y605" s="17"/>
      <c r="Z605" s="17"/>
      <c r="AA605" s="1"/>
      <c r="AB605" s="4"/>
      <c r="AD605" s="15"/>
      <c r="AE605" s="2"/>
      <c r="AF605" s="1"/>
      <c r="AG605" s="17"/>
      <c r="AI605" s="4"/>
      <c r="AK605" s="15"/>
      <c r="AL605" s="13"/>
      <c r="AN605" s="11"/>
      <c r="AO605" s="11"/>
      <c r="AQ605" s="16"/>
      <c r="AU605" s="19" t="e">
        <f>#REF!</f>
        <v>#REF!</v>
      </c>
      <c r="AY605" s="5"/>
    </row>
    <row r="606" spans="6:51" ht="15" customHeight="1">
      <c r="F606" s="2"/>
      <c r="G606" s="2"/>
      <c r="H606" s="1"/>
      <c r="I606" s="1"/>
      <c r="N606" s="2"/>
      <c r="O606" s="2"/>
      <c r="P606" s="1"/>
      <c r="Q606" s="1"/>
      <c r="R606" s="1"/>
      <c r="S606" s="1">
        <f t="shared" si="109"/>
      </c>
      <c r="V606" s="17"/>
      <c r="W606" s="17"/>
      <c r="X606" s="17"/>
      <c r="Y606" s="17"/>
      <c r="Z606" s="17"/>
      <c r="AA606" s="1"/>
      <c r="AB606" s="4"/>
      <c r="AD606" s="15"/>
      <c r="AE606" s="2"/>
      <c r="AF606" s="1"/>
      <c r="AG606" s="17"/>
      <c r="AI606" s="4"/>
      <c r="AK606" s="15"/>
      <c r="AL606" s="13"/>
      <c r="AN606" s="11"/>
      <c r="AO606" s="11"/>
      <c r="AQ606" s="16"/>
      <c r="AU606" s="19" t="e">
        <f>#REF!</f>
        <v>#REF!</v>
      </c>
      <c r="AY606" s="5"/>
    </row>
    <row r="607" spans="6:51" ht="15" customHeight="1">
      <c r="F607" s="2"/>
      <c r="G607" s="2"/>
      <c r="H607" s="1"/>
      <c r="I607" s="1"/>
      <c r="N607" s="2"/>
      <c r="O607" s="2"/>
      <c r="P607" s="1"/>
      <c r="Q607" s="1"/>
      <c r="R607" s="1"/>
      <c r="S607" s="1">
        <f t="shared" si="109"/>
      </c>
      <c r="V607" s="17"/>
      <c r="W607" s="17"/>
      <c r="X607" s="17"/>
      <c r="Y607" s="17"/>
      <c r="Z607" s="17"/>
      <c r="AA607" s="1"/>
      <c r="AB607" s="4"/>
      <c r="AD607" s="15"/>
      <c r="AE607" s="2"/>
      <c r="AF607" s="1"/>
      <c r="AG607" s="17"/>
      <c r="AI607" s="4"/>
      <c r="AK607" s="15"/>
      <c r="AL607" s="13"/>
      <c r="AN607" s="11"/>
      <c r="AO607" s="11"/>
      <c r="AQ607" s="16"/>
      <c r="AU607" s="19" t="e">
        <f>#REF!</f>
        <v>#REF!</v>
      </c>
      <c r="AY607" s="5"/>
    </row>
    <row r="608" spans="6:51" ht="15" customHeight="1">
      <c r="F608" s="2"/>
      <c r="G608" s="2"/>
      <c r="H608" s="1"/>
      <c r="I608" s="1"/>
      <c r="N608" s="2"/>
      <c r="O608" s="2"/>
      <c r="P608" s="1"/>
      <c r="Q608" s="1"/>
      <c r="R608" s="1"/>
      <c r="S608" s="1">
        <f t="shared" si="109"/>
      </c>
      <c r="V608" s="17"/>
      <c r="W608" s="17"/>
      <c r="X608" s="17"/>
      <c r="Y608" s="17"/>
      <c r="Z608" s="17"/>
      <c r="AA608" s="1"/>
      <c r="AB608" s="4"/>
      <c r="AD608" s="15"/>
      <c r="AE608" s="2"/>
      <c r="AF608" s="1"/>
      <c r="AG608" s="17"/>
      <c r="AI608" s="4"/>
      <c r="AK608" s="15"/>
      <c r="AL608" s="13"/>
      <c r="AN608" s="11"/>
      <c r="AO608" s="11"/>
      <c r="AQ608" s="16"/>
      <c r="AU608" s="19" t="e">
        <f>#REF!</f>
        <v>#REF!</v>
      </c>
      <c r="AY608" s="5"/>
    </row>
    <row r="609" spans="6:51" ht="15" customHeight="1">
      <c r="F609" s="2"/>
      <c r="G609" s="2"/>
      <c r="H609" s="1"/>
      <c r="I609" s="1"/>
      <c r="N609" s="2"/>
      <c r="O609" s="2"/>
      <c r="P609" s="1"/>
      <c r="Q609" s="1"/>
      <c r="R609" s="1"/>
      <c r="S609" s="1">
        <f t="shared" si="109"/>
      </c>
      <c r="V609" s="17"/>
      <c r="W609" s="17"/>
      <c r="X609" s="17"/>
      <c r="Y609" s="17"/>
      <c r="Z609" s="17"/>
      <c r="AA609" s="1"/>
      <c r="AB609" s="4"/>
      <c r="AD609" s="15"/>
      <c r="AE609" s="2"/>
      <c r="AF609" s="1"/>
      <c r="AG609" s="17"/>
      <c r="AI609" s="4"/>
      <c r="AK609" s="15"/>
      <c r="AL609" s="13"/>
      <c r="AN609" s="11"/>
      <c r="AO609" s="11"/>
      <c r="AQ609" s="16"/>
      <c r="AU609" s="19" t="e">
        <f>#REF!</f>
        <v>#REF!</v>
      </c>
      <c r="AY609" s="5"/>
    </row>
    <row r="610" spans="6:51" ht="15" customHeight="1">
      <c r="F610" s="2"/>
      <c r="G610" s="2"/>
      <c r="H610" s="1"/>
      <c r="I610" s="1"/>
      <c r="N610" s="2"/>
      <c r="O610" s="2"/>
      <c r="P610" s="1"/>
      <c r="Q610" s="1"/>
      <c r="R610" s="1"/>
      <c r="S610" s="1">
        <f t="shared" si="109"/>
      </c>
      <c r="V610" s="17"/>
      <c r="W610" s="17"/>
      <c r="X610" s="17"/>
      <c r="Y610" s="17"/>
      <c r="Z610" s="17"/>
      <c r="AA610" s="1"/>
      <c r="AB610" s="4"/>
      <c r="AD610" s="15"/>
      <c r="AE610" s="2"/>
      <c r="AF610" s="1"/>
      <c r="AG610" s="17"/>
      <c r="AI610" s="4"/>
      <c r="AK610" s="15"/>
      <c r="AL610" s="13"/>
      <c r="AN610" s="11"/>
      <c r="AO610" s="11"/>
      <c r="AQ610" s="16"/>
      <c r="AU610" s="19" t="e">
        <f>#REF!</f>
        <v>#REF!</v>
      </c>
      <c r="AY610" s="5"/>
    </row>
    <row r="611" spans="6:51" ht="15" customHeight="1">
      <c r="F611" s="2"/>
      <c r="G611" s="2"/>
      <c r="H611" s="1"/>
      <c r="I611" s="1"/>
      <c r="N611" s="2"/>
      <c r="O611" s="2"/>
      <c r="P611" s="1"/>
      <c r="Q611" s="1"/>
      <c r="R611" s="1"/>
      <c r="S611" s="1">
        <f t="shared" si="109"/>
      </c>
      <c r="V611" s="17"/>
      <c r="W611" s="17"/>
      <c r="X611" s="17"/>
      <c r="Y611" s="17"/>
      <c r="Z611" s="17"/>
      <c r="AA611" s="1"/>
      <c r="AB611" s="4"/>
      <c r="AD611" s="15"/>
      <c r="AE611" s="2"/>
      <c r="AF611" s="1"/>
      <c r="AG611" s="17"/>
      <c r="AI611" s="4"/>
      <c r="AK611" s="15"/>
      <c r="AL611" s="13"/>
      <c r="AN611" s="11"/>
      <c r="AO611" s="11"/>
      <c r="AQ611" s="16"/>
      <c r="AU611" s="19" t="e">
        <f>#REF!</f>
        <v>#REF!</v>
      </c>
      <c r="AY611" s="5"/>
    </row>
    <row r="612" spans="6:51" ht="15" customHeight="1">
      <c r="F612" s="2"/>
      <c r="G612" s="2"/>
      <c r="H612" s="1"/>
      <c r="I612" s="1"/>
      <c r="N612" s="2"/>
      <c r="O612" s="2"/>
      <c r="P612" s="1"/>
      <c r="Q612" s="1"/>
      <c r="R612" s="1"/>
      <c r="S612" s="1">
        <f t="shared" si="109"/>
      </c>
      <c r="V612" s="17"/>
      <c r="W612" s="17"/>
      <c r="X612" s="17"/>
      <c r="Y612" s="17"/>
      <c r="Z612" s="17"/>
      <c r="AA612" s="1"/>
      <c r="AB612" s="4"/>
      <c r="AD612" s="15"/>
      <c r="AE612" s="2"/>
      <c r="AF612" s="1"/>
      <c r="AG612" s="17"/>
      <c r="AI612" s="4"/>
      <c r="AK612" s="15"/>
      <c r="AL612" s="13"/>
      <c r="AN612" s="11"/>
      <c r="AO612" s="11"/>
      <c r="AQ612" s="16"/>
      <c r="AU612" s="19" t="e">
        <f>#REF!</f>
        <v>#REF!</v>
      </c>
      <c r="AY612" s="5"/>
    </row>
    <row r="613" spans="6:51" ht="15" customHeight="1">
      <c r="F613" s="2"/>
      <c r="G613" s="2"/>
      <c r="H613" s="1"/>
      <c r="I613" s="1"/>
      <c r="N613" s="2"/>
      <c r="O613" s="2"/>
      <c r="P613" s="1"/>
      <c r="Q613" s="1"/>
      <c r="R613" s="1"/>
      <c r="S613" s="1">
        <f t="shared" si="109"/>
      </c>
      <c r="V613" s="17"/>
      <c r="W613" s="17"/>
      <c r="X613" s="17"/>
      <c r="Y613" s="17"/>
      <c r="Z613" s="17"/>
      <c r="AA613" s="1"/>
      <c r="AB613" s="4"/>
      <c r="AD613" s="15"/>
      <c r="AE613" s="2"/>
      <c r="AF613" s="1"/>
      <c r="AG613" s="17"/>
      <c r="AI613" s="4"/>
      <c r="AK613" s="15"/>
      <c r="AL613" s="13"/>
      <c r="AN613" s="11"/>
      <c r="AO613" s="11"/>
      <c r="AQ613" s="16"/>
      <c r="AU613" s="19" t="e">
        <f>#REF!</f>
        <v>#REF!</v>
      </c>
      <c r="AY613" s="5"/>
    </row>
    <row r="614" spans="6:51" ht="15" customHeight="1">
      <c r="F614" s="2"/>
      <c r="G614" s="2"/>
      <c r="H614" s="1"/>
      <c r="I614" s="1"/>
      <c r="N614" s="2"/>
      <c r="O614" s="2"/>
      <c r="P614" s="1"/>
      <c r="Q614" s="1"/>
      <c r="R614" s="1"/>
      <c r="S614" s="1">
        <f t="shared" si="109"/>
      </c>
      <c r="V614" s="17"/>
      <c r="W614" s="17"/>
      <c r="X614" s="17"/>
      <c r="Y614" s="17"/>
      <c r="Z614" s="17"/>
      <c r="AA614" s="1"/>
      <c r="AB614" s="4"/>
      <c r="AD614" s="15"/>
      <c r="AE614" s="2"/>
      <c r="AF614" s="1"/>
      <c r="AG614" s="17"/>
      <c r="AI614" s="4"/>
      <c r="AK614" s="15"/>
      <c r="AL614" s="13"/>
      <c r="AN614" s="11"/>
      <c r="AO614" s="11"/>
      <c r="AQ614" s="16"/>
      <c r="AU614" s="19" t="e">
        <f>#REF!</f>
        <v>#REF!</v>
      </c>
      <c r="AY614" s="5"/>
    </row>
    <row r="615" spans="6:51" ht="15" customHeight="1">
      <c r="F615" s="2"/>
      <c r="G615" s="2"/>
      <c r="H615" s="1"/>
      <c r="I615" s="1"/>
      <c r="N615" s="2"/>
      <c r="O615" s="2"/>
      <c r="P615" s="1"/>
      <c r="Q615" s="1"/>
      <c r="R615" s="1"/>
      <c r="S615" s="1">
        <f t="shared" si="109"/>
      </c>
      <c r="V615" s="17"/>
      <c r="W615" s="17"/>
      <c r="X615" s="17"/>
      <c r="Y615" s="17"/>
      <c r="Z615" s="17"/>
      <c r="AA615" s="1"/>
      <c r="AB615" s="4"/>
      <c r="AD615" s="15"/>
      <c r="AE615" s="2"/>
      <c r="AF615" s="1"/>
      <c r="AG615" s="17"/>
      <c r="AI615" s="4"/>
      <c r="AK615" s="15"/>
      <c r="AL615" s="13"/>
      <c r="AN615" s="11"/>
      <c r="AO615" s="11"/>
      <c r="AQ615" s="16"/>
      <c r="AU615" s="19" t="e">
        <f>#REF!</f>
        <v>#REF!</v>
      </c>
      <c r="AY615" s="5"/>
    </row>
    <row r="616" spans="6:51" ht="15" customHeight="1">
      <c r="F616" s="2"/>
      <c r="G616" s="2"/>
      <c r="H616" s="1"/>
      <c r="I616" s="1"/>
      <c r="N616" s="2"/>
      <c r="O616" s="2"/>
      <c r="P616" s="1"/>
      <c r="Q616" s="1"/>
      <c r="R616" s="1"/>
      <c r="S616" s="1">
        <f t="shared" si="109"/>
      </c>
      <c r="V616" s="17"/>
      <c r="W616" s="17"/>
      <c r="X616" s="17"/>
      <c r="Y616" s="17"/>
      <c r="Z616" s="17"/>
      <c r="AA616" s="1"/>
      <c r="AB616" s="4"/>
      <c r="AD616" s="15"/>
      <c r="AE616" s="2"/>
      <c r="AF616" s="1"/>
      <c r="AG616" s="17"/>
      <c r="AI616" s="4"/>
      <c r="AK616" s="15"/>
      <c r="AL616" s="13"/>
      <c r="AN616" s="11"/>
      <c r="AO616" s="11"/>
      <c r="AQ616" s="16"/>
      <c r="AU616" s="19" t="e">
        <f>#REF!</f>
        <v>#REF!</v>
      </c>
      <c r="AY616" s="5"/>
    </row>
    <row r="617" spans="6:51" ht="15" customHeight="1">
      <c r="F617" s="2"/>
      <c r="G617" s="2"/>
      <c r="H617" s="1"/>
      <c r="I617" s="1"/>
      <c r="N617" s="2"/>
      <c r="O617" s="2"/>
      <c r="P617" s="1"/>
      <c r="Q617" s="1"/>
      <c r="R617" s="1"/>
      <c r="S617" s="1">
        <f t="shared" si="109"/>
      </c>
      <c r="V617" s="17"/>
      <c r="W617" s="17"/>
      <c r="X617" s="17"/>
      <c r="Y617" s="17"/>
      <c r="Z617" s="17"/>
      <c r="AA617" s="1"/>
      <c r="AB617" s="4"/>
      <c r="AD617" s="15"/>
      <c r="AE617" s="2"/>
      <c r="AF617" s="1"/>
      <c r="AG617" s="17"/>
      <c r="AI617" s="4"/>
      <c r="AK617" s="15"/>
      <c r="AL617" s="13"/>
      <c r="AN617" s="11"/>
      <c r="AO617" s="11"/>
      <c r="AQ617" s="16"/>
      <c r="AU617" s="19" t="e">
        <f>#REF!</f>
        <v>#REF!</v>
      </c>
      <c r="AY617" s="5"/>
    </row>
    <row r="618" spans="6:51" ht="15" customHeight="1">
      <c r="F618" s="2"/>
      <c r="G618" s="2"/>
      <c r="H618" s="1"/>
      <c r="I618" s="1"/>
      <c r="N618" s="2"/>
      <c r="O618" s="2"/>
      <c r="P618" s="1"/>
      <c r="Q618" s="1"/>
      <c r="R618" s="1"/>
      <c r="S618" s="1">
        <f t="shared" si="109"/>
      </c>
      <c r="V618" s="17"/>
      <c r="W618" s="17"/>
      <c r="X618" s="17"/>
      <c r="Y618" s="17"/>
      <c r="Z618" s="17"/>
      <c r="AA618" s="1"/>
      <c r="AB618" s="4"/>
      <c r="AD618" s="15"/>
      <c r="AE618" s="2"/>
      <c r="AF618" s="1"/>
      <c r="AG618" s="17"/>
      <c r="AI618" s="4"/>
      <c r="AK618" s="15"/>
      <c r="AL618" s="13"/>
      <c r="AN618" s="11"/>
      <c r="AO618" s="11"/>
      <c r="AQ618" s="16"/>
      <c r="AU618" s="19" t="e">
        <f>#REF!</f>
        <v>#REF!</v>
      </c>
      <c r="AY618" s="5"/>
    </row>
    <row r="619" spans="6:51" ht="15" customHeight="1">
      <c r="F619" s="2"/>
      <c r="G619" s="2"/>
      <c r="H619" s="1"/>
      <c r="I619" s="1"/>
      <c r="N619" s="2"/>
      <c r="O619" s="2"/>
      <c r="P619" s="1"/>
      <c r="Q619" s="1"/>
      <c r="R619" s="1"/>
      <c r="S619" s="1">
        <f t="shared" si="109"/>
      </c>
      <c r="V619" s="17"/>
      <c r="W619" s="17"/>
      <c r="X619" s="17"/>
      <c r="Y619" s="17"/>
      <c r="Z619" s="17"/>
      <c r="AA619" s="1"/>
      <c r="AB619" s="4"/>
      <c r="AD619" s="15"/>
      <c r="AE619" s="2"/>
      <c r="AF619" s="1"/>
      <c r="AG619" s="17"/>
      <c r="AI619" s="4"/>
      <c r="AK619" s="15"/>
      <c r="AL619" s="13"/>
      <c r="AN619" s="11"/>
      <c r="AO619" s="11"/>
      <c r="AQ619" s="16"/>
      <c r="AU619" s="19" t="e">
        <f>#REF!</f>
        <v>#REF!</v>
      </c>
      <c r="AY619" s="5"/>
    </row>
    <row r="620" spans="6:51" ht="15" customHeight="1">
      <c r="F620" s="2"/>
      <c r="G620" s="2"/>
      <c r="H620" s="1"/>
      <c r="I620" s="1"/>
      <c r="N620" s="2"/>
      <c r="O620" s="2"/>
      <c r="P620" s="1"/>
      <c r="Q620" s="1"/>
      <c r="R620" s="1"/>
      <c r="S620" s="1">
        <f t="shared" si="109"/>
      </c>
      <c r="V620" s="17"/>
      <c r="W620" s="17"/>
      <c r="X620" s="17"/>
      <c r="Y620" s="17"/>
      <c r="Z620" s="17"/>
      <c r="AA620" s="1"/>
      <c r="AB620" s="4"/>
      <c r="AD620" s="15"/>
      <c r="AE620" s="2"/>
      <c r="AF620" s="1"/>
      <c r="AG620" s="17"/>
      <c r="AI620" s="4"/>
      <c r="AK620" s="15"/>
      <c r="AL620" s="13"/>
      <c r="AN620" s="11"/>
      <c r="AO620" s="11"/>
      <c r="AQ620" s="16"/>
      <c r="AU620" s="19" t="e">
        <f>#REF!</f>
        <v>#REF!</v>
      </c>
      <c r="AY620" s="5"/>
    </row>
    <row r="621" spans="6:51" ht="15" customHeight="1">
      <c r="F621" s="2"/>
      <c r="G621" s="2"/>
      <c r="H621" s="1"/>
      <c r="I621" s="1"/>
      <c r="N621" s="2"/>
      <c r="O621" s="2"/>
      <c r="P621" s="1"/>
      <c r="Q621" s="1"/>
      <c r="R621" s="1"/>
      <c r="S621" s="1">
        <f t="shared" si="109"/>
      </c>
      <c r="V621" s="17"/>
      <c r="W621" s="17"/>
      <c r="X621" s="17"/>
      <c r="Y621" s="17"/>
      <c r="Z621" s="17"/>
      <c r="AA621" s="1"/>
      <c r="AB621" s="4"/>
      <c r="AD621" s="15"/>
      <c r="AE621" s="2"/>
      <c r="AF621" s="1"/>
      <c r="AG621" s="17"/>
      <c r="AI621" s="4"/>
      <c r="AK621" s="15"/>
      <c r="AL621" s="13"/>
      <c r="AN621" s="11"/>
      <c r="AO621" s="11"/>
      <c r="AQ621" s="16"/>
      <c r="AU621" s="19" t="e">
        <f>#REF!</f>
        <v>#REF!</v>
      </c>
      <c r="AY621" s="5"/>
    </row>
    <row r="622" spans="6:51" ht="15" customHeight="1">
      <c r="F622" s="2"/>
      <c r="G622" s="2"/>
      <c r="H622" s="1"/>
      <c r="I622" s="1"/>
      <c r="N622" s="2"/>
      <c r="O622" s="2"/>
      <c r="P622" s="1"/>
      <c r="Q622" s="1"/>
      <c r="R622" s="1"/>
      <c r="S622" s="1">
        <f t="shared" si="109"/>
      </c>
      <c r="V622" s="17"/>
      <c r="W622" s="17"/>
      <c r="X622" s="17"/>
      <c r="Y622" s="17"/>
      <c r="Z622" s="17"/>
      <c r="AA622" s="1"/>
      <c r="AB622" s="4"/>
      <c r="AD622" s="15"/>
      <c r="AE622" s="2"/>
      <c r="AF622" s="1"/>
      <c r="AG622" s="17"/>
      <c r="AI622" s="4"/>
      <c r="AK622" s="15"/>
      <c r="AL622" s="13"/>
      <c r="AN622" s="11"/>
      <c r="AO622" s="11"/>
      <c r="AQ622" s="16"/>
      <c r="AU622" s="19" t="e">
        <f>#REF!</f>
        <v>#REF!</v>
      </c>
      <c r="AY622" s="5"/>
    </row>
    <row r="623" spans="6:51" ht="15" customHeight="1">
      <c r="F623" s="2"/>
      <c r="G623" s="2"/>
      <c r="H623" s="1"/>
      <c r="I623" s="1"/>
      <c r="N623" s="2"/>
      <c r="O623" s="2"/>
      <c r="P623" s="1"/>
      <c r="Q623" s="1"/>
      <c r="R623" s="1"/>
      <c r="S623" s="1">
        <f t="shared" si="109"/>
      </c>
      <c r="V623" s="17"/>
      <c r="W623" s="17"/>
      <c r="X623" s="17"/>
      <c r="Y623" s="17"/>
      <c r="Z623" s="17"/>
      <c r="AA623" s="1"/>
      <c r="AB623" s="4"/>
      <c r="AD623" s="15"/>
      <c r="AE623" s="2"/>
      <c r="AF623" s="1"/>
      <c r="AG623" s="17"/>
      <c r="AI623" s="4"/>
      <c r="AK623" s="15"/>
      <c r="AL623" s="13"/>
      <c r="AN623" s="11"/>
      <c r="AO623" s="11"/>
      <c r="AQ623" s="16"/>
      <c r="AU623" s="19" t="e">
        <f>#REF!</f>
        <v>#REF!</v>
      </c>
      <c r="AY623" s="5"/>
    </row>
    <row r="624" spans="6:51" ht="15" customHeight="1">
      <c r="F624" s="2"/>
      <c r="G624" s="2"/>
      <c r="H624" s="1"/>
      <c r="I624" s="1"/>
      <c r="N624" s="2"/>
      <c r="O624" s="2"/>
      <c r="P624" s="1"/>
      <c r="Q624" s="1"/>
      <c r="R624" s="1"/>
      <c r="S624" s="1">
        <f t="shared" si="109"/>
      </c>
      <c r="V624" s="17"/>
      <c r="W624" s="17"/>
      <c r="X624" s="17"/>
      <c r="Y624" s="17"/>
      <c r="Z624" s="17"/>
      <c r="AA624" s="1"/>
      <c r="AB624" s="4"/>
      <c r="AD624" s="15"/>
      <c r="AE624" s="2"/>
      <c r="AF624" s="1"/>
      <c r="AG624" s="17"/>
      <c r="AI624" s="4"/>
      <c r="AK624" s="15"/>
      <c r="AL624" s="13"/>
      <c r="AN624" s="11"/>
      <c r="AO624" s="11"/>
      <c r="AQ624" s="16"/>
      <c r="AU624" s="19" t="e">
        <f>#REF!</f>
        <v>#REF!</v>
      </c>
      <c r="AY624" s="5"/>
    </row>
    <row r="625" spans="6:51" ht="15" customHeight="1">
      <c r="F625" s="2"/>
      <c r="G625" s="2"/>
      <c r="H625" s="1"/>
      <c r="I625" s="1"/>
      <c r="N625" s="2"/>
      <c r="O625" s="2"/>
      <c r="P625" s="1"/>
      <c r="Q625" s="1"/>
      <c r="R625" s="1"/>
      <c r="S625" s="1">
        <f t="shared" si="109"/>
      </c>
      <c r="V625" s="17"/>
      <c r="W625" s="17"/>
      <c r="X625" s="17"/>
      <c r="Y625" s="17"/>
      <c r="Z625" s="17"/>
      <c r="AA625" s="1"/>
      <c r="AB625" s="4"/>
      <c r="AD625" s="15"/>
      <c r="AE625" s="2"/>
      <c r="AF625" s="1"/>
      <c r="AG625" s="17"/>
      <c r="AI625" s="4"/>
      <c r="AK625" s="15"/>
      <c r="AL625" s="13"/>
      <c r="AN625" s="11"/>
      <c r="AO625" s="11"/>
      <c r="AQ625" s="16"/>
      <c r="AU625" s="19" t="e">
        <f>#REF!</f>
        <v>#REF!</v>
      </c>
      <c r="AY625" s="5"/>
    </row>
    <row r="626" spans="6:51" ht="15" customHeight="1">
      <c r="F626" s="2"/>
      <c r="G626" s="2"/>
      <c r="H626" s="1"/>
      <c r="I626" s="1"/>
      <c r="N626" s="2"/>
      <c r="O626" s="2"/>
      <c r="P626" s="1"/>
      <c r="Q626" s="1"/>
      <c r="R626" s="1"/>
      <c r="S626" s="1">
        <f t="shared" si="109"/>
      </c>
      <c r="V626" s="17"/>
      <c r="W626" s="17"/>
      <c r="X626" s="17"/>
      <c r="Y626" s="17"/>
      <c r="Z626" s="17"/>
      <c r="AA626" s="1"/>
      <c r="AB626" s="4"/>
      <c r="AD626" s="15"/>
      <c r="AE626" s="2"/>
      <c r="AF626" s="1"/>
      <c r="AG626" s="17"/>
      <c r="AI626" s="4"/>
      <c r="AK626" s="15"/>
      <c r="AL626" s="13"/>
      <c r="AN626" s="11"/>
      <c r="AO626" s="11"/>
      <c r="AQ626" s="16"/>
      <c r="AU626" s="19" t="e">
        <f>#REF!</f>
        <v>#REF!</v>
      </c>
      <c r="AY626" s="5"/>
    </row>
    <row r="627" spans="6:51" ht="15" customHeight="1">
      <c r="F627" s="2"/>
      <c r="G627" s="2"/>
      <c r="H627" s="1"/>
      <c r="I627" s="1"/>
      <c r="N627" s="2"/>
      <c r="O627" s="2"/>
      <c r="P627" s="1"/>
      <c r="Q627" s="1"/>
      <c r="R627" s="1"/>
      <c r="S627" s="1">
        <f t="shared" si="109"/>
      </c>
      <c r="V627" s="17"/>
      <c r="W627" s="17"/>
      <c r="X627" s="17"/>
      <c r="Y627" s="17"/>
      <c r="Z627" s="17"/>
      <c r="AA627" s="1"/>
      <c r="AB627" s="4"/>
      <c r="AD627" s="15"/>
      <c r="AE627" s="2"/>
      <c r="AF627" s="1"/>
      <c r="AG627" s="17"/>
      <c r="AI627" s="4"/>
      <c r="AK627" s="15"/>
      <c r="AL627" s="13"/>
      <c r="AN627" s="11"/>
      <c r="AO627" s="11"/>
      <c r="AQ627" s="16"/>
      <c r="AU627" s="19" t="e">
        <f>#REF!</f>
        <v>#REF!</v>
      </c>
      <c r="AY627" s="5"/>
    </row>
    <row r="628" spans="6:51" ht="15" customHeight="1">
      <c r="F628" s="2"/>
      <c r="G628" s="2"/>
      <c r="H628" s="1"/>
      <c r="I628" s="1"/>
      <c r="N628" s="2"/>
      <c r="O628" s="2"/>
      <c r="P628" s="1"/>
      <c r="Q628" s="1"/>
      <c r="R628" s="1"/>
      <c r="AB628" s="4"/>
      <c r="AC628" s="4"/>
      <c r="AD628" s="4"/>
      <c r="AE628" s="4"/>
      <c r="AF628" s="1"/>
      <c r="AG628" s="1"/>
      <c r="AI628" s="4"/>
      <c r="AK628" s="15"/>
      <c r="AL628" s="13"/>
      <c r="AN628" s="11"/>
      <c r="AO628" s="11"/>
      <c r="AQ628" s="16"/>
      <c r="AU628" s="19" t="e">
        <f>#REF!</f>
        <v>#REF!</v>
      </c>
      <c r="AY628" s="5"/>
    </row>
    <row r="629" spans="6:51" ht="15" customHeight="1">
      <c r="F629" s="2"/>
      <c r="G629" s="2"/>
      <c r="H629" s="1"/>
      <c r="I629" s="1"/>
      <c r="N629" s="2"/>
      <c r="O629" s="2"/>
      <c r="P629" s="1"/>
      <c r="Q629" s="1"/>
      <c r="R629" s="1"/>
      <c r="AB629" s="4"/>
      <c r="AC629" s="4"/>
      <c r="AD629" s="4"/>
      <c r="AE629" s="4"/>
      <c r="AF629" s="1"/>
      <c r="AG629" s="1"/>
      <c r="AI629" s="4"/>
      <c r="AK629" s="15"/>
      <c r="AL629" s="13"/>
      <c r="AN629" s="11"/>
      <c r="AO629" s="11"/>
      <c r="AQ629" s="16"/>
      <c r="AU629" s="19" t="e">
        <f>#REF!</f>
        <v>#REF!</v>
      </c>
      <c r="AY629" s="5"/>
    </row>
    <row r="630" spans="6:51" ht="15" customHeight="1">
      <c r="F630" s="2"/>
      <c r="G630" s="2"/>
      <c r="H630" s="1"/>
      <c r="I630" s="1"/>
      <c r="N630" s="2"/>
      <c r="O630" s="2"/>
      <c r="P630" s="1"/>
      <c r="Q630" s="1"/>
      <c r="R630" s="1"/>
      <c r="AB630" s="4"/>
      <c r="AC630" s="4"/>
      <c r="AD630" s="4"/>
      <c r="AE630" s="4"/>
      <c r="AF630" s="1"/>
      <c r="AG630" s="1"/>
      <c r="AI630" s="4"/>
      <c r="AK630" s="15"/>
      <c r="AL630" s="13"/>
      <c r="AN630" s="11"/>
      <c r="AO630" s="11"/>
      <c r="AQ630" s="16"/>
      <c r="AU630" s="19" t="e">
        <f>#REF!</f>
        <v>#REF!</v>
      </c>
      <c r="AY630" s="5"/>
    </row>
    <row r="631" spans="6:51" ht="15" customHeight="1">
      <c r="F631" s="2"/>
      <c r="G631" s="2"/>
      <c r="H631" s="1"/>
      <c r="I631" s="1"/>
      <c r="N631" s="2"/>
      <c r="O631" s="2"/>
      <c r="P631" s="1"/>
      <c r="Q631" s="1"/>
      <c r="R631" s="1"/>
      <c r="AB631" s="4"/>
      <c r="AC631" s="4"/>
      <c r="AD631" s="4"/>
      <c r="AE631" s="4"/>
      <c r="AF631" s="1"/>
      <c r="AG631" s="1"/>
      <c r="AI631" s="4"/>
      <c r="AK631" s="15"/>
      <c r="AL631" s="13"/>
      <c r="AN631" s="11"/>
      <c r="AO631" s="11"/>
      <c r="AQ631" s="16"/>
      <c r="AU631" s="19" t="e">
        <f>#REF!</f>
        <v>#REF!</v>
      </c>
      <c r="AY631" s="5"/>
    </row>
    <row r="632" spans="6:51" ht="15" customHeight="1">
      <c r="F632" s="2"/>
      <c r="G632" s="2"/>
      <c r="H632" s="1"/>
      <c r="I632" s="1"/>
      <c r="N632" s="2"/>
      <c r="O632" s="2"/>
      <c r="P632" s="1"/>
      <c r="Q632" s="1"/>
      <c r="R632" s="1"/>
      <c r="AB632" s="4"/>
      <c r="AC632" s="4"/>
      <c r="AD632" s="4"/>
      <c r="AE632" s="4"/>
      <c r="AF632" s="1"/>
      <c r="AG632" s="1"/>
      <c r="AI632" s="4"/>
      <c r="AK632" s="15"/>
      <c r="AL632" s="13"/>
      <c r="AN632" s="11"/>
      <c r="AO632" s="11"/>
      <c r="AQ632" s="16"/>
      <c r="AU632" s="19" t="e">
        <f>#REF!</f>
        <v>#REF!</v>
      </c>
      <c r="AY632" s="5"/>
    </row>
    <row r="633" spans="6:51" ht="15" customHeight="1">
      <c r="F633" s="2"/>
      <c r="G633" s="2"/>
      <c r="H633" s="1"/>
      <c r="I633" s="1"/>
      <c r="N633" s="2"/>
      <c r="O633" s="2"/>
      <c r="P633" s="1"/>
      <c r="Q633" s="1"/>
      <c r="R633" s="1"/>
      <c r="AB633" s="4"/>
      <c r="AC633" s="4"/>
      <c r="AD633" s="4"/>
      <c r="AE633" s="4"/>
      <c r="AF633" s="1"/>
      <c r="AG633" s="1"/>
      <c r="AI633" s="4"/>
      <c r="AK633" s="15"/>
      <c r="AL633" s="13"/>
      <c r="AN633" s="11"/>
      <c r="AO633" s="11"/>
      <c r="AQ633" s="16"/>
      <c r="AU633" s="19" t="e">
        <f>#REF!</f>
        <v>#REF!</v>
      </c>
      <c r="AY633" s="5"/>
    </row>
    <row r="634" spans="6:51" ht="15" customHeight="1">
      <c r="F634" s="2"/>
      <c r="G634" s="2"/>
      <c r="H634" s="1"/>
      <c r="I634" s="1"/>
      <c r="N634" s="2"/>
      <c r="O634" s="2"/>
      <c r="P634" s="1"/>
      <c r="Q634" s="1"/>
      <c r="R634" s="1"/>
      <c r="AB634" s="4"/>
      <c r="AC634" s="4"/>
      <c r="AD634" s="4"/>
      <c r="AE634" s="4"/>
      <c r="AF634" s="1"/>
      <c r="AG634" s="1"/>
      <c r="AI634" s="4"/>
      <c r="AK634" s="15"/>
      <c r="AL634" s="13"/>
      <c r="AN634" s="11"/>
      <c r="AO634" s="11"/>
      <c r="AQ634" s="16"/>
      <c r="AU634" s="19" t="e">
        <f>#REF!</f>
        <v>#REF!</v>
      </c>
      <c r="AY634" s="5"/>
    </row>
    <row r="635" spans="6:51" ht="15" customHeight="1">
      <c r="F635" s="2"/>
      <c r="G635" s="2"/>
      <c r="H635" s="1"/>
      <c r="I635" s="1"/>
      <c r="N635" s="2"/>
      <c r="O635" s="2"/>
      <c r="P635" s="1"/>
      <c r="Q635" s="1"/>
      <c r="R635" s="1"/>
      <c r="AB635" s="4"/>
      <c r="AC635" s="4"/>
      <c r="AD635" s="4"/>
      <c r="AE635" s="4"/>
      <c r="AF635" s="1"/>
      <c r="AG635" s="1"/>
      <c r="AI635" s="4"/>
      <c r="AK635" s="15"/>
      <c r="AL635" s="13"/>
      <c r="AN635" s="11"/>
      <c r="AO635" s="11"/>
      <c r="AQ635" s="16"/>
      <c r="AU635" s="19" t="e">
        <f>#REF!</f>
        <v>#REF!</v>
      </c>
      <c r="AY635" s="5"/>
    </row>
    <row r="636" spans="6:51" ht="15" customHeight="1">
      <c r="F636" s="2"/>
      <c r="G636" s="2"/>
      <c r="H636" s="1"/>
      <c r="I636" s="1"/>
      <c r="N636" s="2"/>
      <c r="O636" s="2"/>
      <c r="P636" s="1"/>
      <c r="Q636" s="1"/>
      <c r="R636" s="1"/>
      <c r="AB636" s="4"/>
      <c r="AC636" s="4"/>
      <c r="AD636" s="4"/>
      <c r="AE636" s="4"/>
      <c r="AF636" s="1"/>
      <c r="AG636" s="1"/>
      <c r="AI636" s="4"/>
      <c r="AK636" s="15"/>
      <c r="AL636" s="13"/>
      <c r="AN636" s="11"/>
      <c r="AO636" s="11"/>
      <c r="AQ636" s="16"/>
      <c r="AU636" s="19" t="e">
        <f>#REF!</f>
        <v>#REF!</v>
      </c>
      <c r="AY636" s="5"/>
    </row>
    <row r="637" spans="6:51" ht="15" customHeight="1">
      <c r="F637" s="2"/>
      <c r="G637" s="2"/>
      <c r="H637" s="1"/>
      <c r="I637" s="1"/>
      <c r="N637" s="2"/>
      <c r="O637" s="2"/>
      <c r="P637" s="1"/>
      <c r="Q637" s="1"/>
      <c r="R637" s="1"/>
      <c r="AB637" s="4"/>
      <c r="AC637" s="4"/>
      <c r="AD637" s="4"/>
      <c r="AE637" s="4"/>
      <c r="AF637" s="1"/>
      <c r="AG637" s="1"/>
      <c r="AI637" s="4"/>
      <c r="AK637" s="15"/>
      <c r="AL637" s="13"/>
      <c r="AN637" s="11"/>
      <c r="AO637" s="11"/>
      <c r="AQ637" s="16"/>
      <c r="AU637" s="19" t="e">
        <f>#REF!</f>
        <v>#REF!</v>
      </c>
      <c r="AY637" s="5"/>
    </row>
    <row r="638" spans="6:51" ht="15" customHeight="1">
      <c r="F638" s="2"/>
      <c r="G638" s="2"/>
      <c r="H638" s="1"/>
      <c r="I638" s="1"/>
      <c r="N638" s="2"/>
      <c r="O638" s="2"/>
      <c r="P638" s="1"/>
      <c r="Q638" s="1"/>
      <c r="R638" s="1"/>
      <c r="AB638" s="4"/>
      <c r="AC638" s="4"/>
      <c r="AD638" s="4"/>
      <c r="AE638" s="4"/>
      <c r="AF638" s="1"/>
      <c r="AG638" s="1"/>
      <c r="AI638" s="4"/>
      <c r="AK638" s="15"/>
      <c r="AL638" s="13"/>
      <c r="AN638" s="11"/>
      <c r="AO638" s="11"/>
      <c r="AQ638" s="16"/>
      <c r="AU638" s="19" t="e">
        <f>#REF!</f>
        <v>#REF!</v>
      </c>
      <c r="AY638" s="5"/>
    </row>
    <row r="639" spans="6:51" ht="15" customHeight="1">
      <c r="F639" s="2"/>
      <c r="G639" s="2"/>
      <c r="H639" s="1"/>
      <c r="I639" s="1"/>
      <c r="N639" s="2"/>
      <c r="O639" s="2"/>
      <c r="P639" s="1"/>
      <c r="Q639" s="1"/>
      <c r="R639" s="1"/>
      <c r="AB639" s="4"/>
      <c r="AC639" s="4"/>
      <c r="AD639" s="4"/>
      <c r="AE639" s="4"/>
      <c r="AF639" s="1"/>
      <c r="AG639" s="1"/>
      <c r="AI639" s="4"/>
      <c r="AK639" s="15"/>
      <c r="AL639" s="13"/>
      <c r="AN639" s="11"/>
      <c r="AO639" s="11"/>
      <c r="AQ639" s="16"/>
      <c r="AU639" s="19" t="e">
        <f>#REF!</f>
        <v>#REF!</v>
      </c>
      <c r="AY639" s="5"/>
    </row>
    <row r="640" spans="6:51" ht="15" customHeight="1">
      <c r="F640" s="2"/>
      <c r="G640" s="2"/>
      <c r="H640" s="1"/>
      <c r="I640" s="1"/>
      <c r="N640" s="2"/>
      <c r="O640" s="2"/>
      <c r="P640" s="1"/>
      <c r="Q640" s="1"/>
      <c r="R640" s="1"/>
      <c r="AB640" s="4"/>
      <c r="AC640" s="4"/>
      <c r="AD640" s="4"/>
      <c r="AE640" s="4"/>
      <c r="AF640" s="1"/>
      <c r="AG640" s="1"/>
      <c r="AI640" s="4"/>
      <c r="AK640" s="15"/>
      <c r="AL640" s="13"/>
      <c r="AN640" s="11"/>
      <c r="AO640" s="11"/>
      <c r="AQ640" s="16"/>
      <c r="AU640" s="19" t="e">
        <f>#REF!</f>
        <v>#REF!</v>
      </c>
      <c r="AY640" s="5"/>
    </row>
    <row r="641" spans="6:51" ht="15" customHeight="1">
      <c r="F641" s="2"/>
      <c r="G641" s="2"/>
      <c r="H641" s="1"/>
      <c r="I641" s="1"/>
      <c r="N641" s="2"/>
      <c r="O641" s="2"/>
      <c r="P641" s="1"/>
      <c r="Q641" s="1"/>
      <c r="R641" s="1"/>
      <c r="AB641" s="4"/>
      <c r="AC641" s="4"/>
      <c r="AD641" s="4"/>
      <c r="AE641" s="4"/>
      <c r="AF641" s="1"/>
      <c r="AG641" s="1"/>
      <c r="AI641" s="4"/>
      <c r="AK641" s="15"/>
      <c r="AL641" s="13"/>
      <c r="AN641" s="11"/>
      <c r="AO641" s="11"/>
      <c r="AQ641" s="16"/>
      <c r="AU641" s="19" t="e">
        <f>#REF!</f>
        <v>#REF!</v>
      </c>
      <c r="AY641" s="5"/>
    </row>
    <row r="642" spans="6:51" ht="15" customHeight="1">
      <c r="F642" s="2"/>
      <c r="G642" s="2"/>
      <c r="H642" s="1"/>
      <c r="I642" s="1"/>
      <c r="N642" s="2"/>
      <c r="O642" s="2"/>
      <c r="P642" s="1"/>
      <c r="Q642" s="1"/>
      <c r="R642" s="1"/>
      <c r="AB642" s="4"/>
      <c r="AC642" s="4"/>
      <c r="AD642" s="4"/>
      <c r="AE642" s="4"/>
      <c r="AF642" s="1"/>
      <c r="AG642" s="1"/>
      <c r="AI642" s="4"/>
      <c r="AK642" s="15"/>
      <c r="AL642" s="13"/>
      <c r="AN642" s="11"/>
      <c r="AO642" s="11"/>
      <c r="AQ642" s="16"/>
      <c r="AU642" s="19" t="e">
        <f>#REF!</f>
        <v>#REF!</v>
      </c>
      <c r="AY642" s="5"/>
    </row>
    <row r="643" spans="6:51" ht="15" customHeight="1">
      <c r="F643" s="2"/>
      <c r="G643" s="2"/>
      <c r="H643" s="1"/>
      <c r="I643" s="1"/>
      <c r="N643" s="2"/>
      <c r="O643" s="2"/>
      <c r="P643" s="1"/>
      <c r="Q643" s="1"/>
      <c r="R643" s="1"/>
      <c r="AB643" s="4"/>
      <c r="AC643" s="4"/>
      <c r="AD643" s="4"/>
      <c r="AE643" s="4"/>
      <c r="AF643" s="1"/>
      <c r="AG643" s="1"/>
      <c r="AI643" s="4"/>
      <c r="AK643" s="15"/>
      <c r="AL643" s="13"/>
      <c r="AN643" s="11"/>
      <c r="AO643" s="11"/>
      <c r="AQ643" s="16"/>
      <c r="AU643" s="19" t="e">
        <f>#REF!</f>
        <v>#REF!</v>
      </c>
      <c r="AY643" s="5"/>
    </row>
    <row r="644" spans="6:51" ht="15" customHeight="1">
      <c r="F644" s="2"/>
      <c r="G644" s="2"/>
      <c r="H644" s="1"/>
      <c r="I644" s="1"/>
      <c r="N644" s="2"/>
      <c r="O644" s="2"/>
      <c r="P644" s="1"/>
      <c r="Q644" s="1"/>
      <c r="R644" s="1"/>
      <c r="AB644" s="4"/>
      <c r="AC644" s="4"/>
      <c r="AD644" s="4"/>
      <c r="AE644" s="4"/>
      <c r="AF644" s="1"/>
      <c r="AG644" s="1"/>
      <c r="AI644" s="4"/>
      <c r="AK644" s="15"/>
      <c r="AL644" s="13"/>
      <c r="AN644" s="11"/>
      <c r="AO644" s="11"/>
      <c r="AQ644" s="16"/>
      <c r="AU644" s="19" t="e">
        <f>#REF!</f>
        <v>#REF!</v>
      </c>
      <c r="AY644" s="5"/>
    </row>
    <row r="645" spans="6:51" ht="15" customHeight="1">
      <c r="F645" s="2"/>
      <c r="G645" s="2"/>
      <c r="H645" s="1"/>
      <c r="I645" s="1"/>
      <c r="N645" s="2"/>
      <c r="O645" s="2"/>
      <c r="P645" s="1"/>
      <c r="Q645" s="1"/>
      <c r="R645" s="1"/>
      <c r="AB645" s="4"/>
      <c r="AC645" s="4"/>
      <c r="AD645" s="4"/>
      <c r="AE645" s="4"/>
      <c r="AF645" s="1"/>
      <c r="AG645" s="1"/>
      <c r="AI645" s="4"/>
      <c r="AK645" s="15"/>
      <c r="AL645" s="13"/>
      <c r="AN645" s="11"/>
      <c r="AO645" s="11"/>
      <c r="AQ645" s="16"/>
      <c r="AU645" s="19" t="e">
        <f>#REF!</f>
        <v>#REF!</v>
      </c>
      <c r="AY645" s="5"/>
    </row>
    <row r="646" spans="6:49" ht="15" customHeight="1">
      <c r="F646" s="2"/>
      <c r="G646" s="2"/>
      <c r="H646" s="1"/>
      <c r="I646" s="1"/>
      <c r="N646" s="2"/>
      <c r="O646" s="2"/>
      <c r="P646" s="1"/>
      <c r="Q646" s="1"/>
      <c r="R646" s="1"/>
      <c r="T646" s="4"/>
      <c r="U646" s="4"/>
      <c r="AB646" s="4"/>
      <c r="AC646" s="4"/>
      <c r="AF646" s="1"/>
      <c r="AG646" s="4"/>
      <c r="AI646" s="15"/>
      <c r="AJ646" s="13"/>
      <c r="AL646" s="11"/>
      <c r="AM646" s="11"/>
      <c r="AO646" s="16"/>
      <c r="AS646" s="19" t="e">
        <f>#REF!</f>
        <v>#REF!</v>
      </c>
      <c r="AU646" s="1"/>
      <c r="AW646" s="5"/>
    </row>
    <row r="647" spans="6:49" ht="15" customHeight="1">
      <c r="F647" s="2"/>
      <c r="G647" s="2"/>
      <c r="H647" s="1"/>
      <c r="I647" s="1"/>
      <c r="N647" s="2"/>
      <c r="O647" s="2"/>
      <c r="P647" s="1"/>
      <c r="Q647" s="1"/>
      <c r="R647" s="1"/>
      <c r="T647" s="4"/>
      <c r="U647" s="4"/>
      <c r="AB647" s="4"/>
      <c r="AC647" s="4"/>
      <c r="AF647" s="1"/>
      <c r="AG647" s="4"/>
      <c r="AI647" s="15"/>
      <c r="AJ647" s="13"/>
      <c r="AL647" s="11"/>
      <c r="AM647" s="11"/>
      <c r="AO647" s="16"/>
      <c r="AS647" s="19" t="e">
        <f>#REF!</f>
        <v>#REF!</v>
      </c>
      <c r="AU647" s="1"/>
      <c r="AW647" s="5"/>
    </row>
    <row r="648" spans="6:49" ht="15" customHeight="1">
      <c r="F648" s="2"/>
      <c r="G648" s="2"/>
      <c r="H648" s="1"/>
      <c r="I648" s="1"/>
      <c r="N648" s="2"/>
      <c r="O648" s="2"/>
      <c r="P648" s="1"/>
      <c r="Q648" s="1"/>
      <c r="R648" s="1"/>
      <c r="T648" s="4"/>
      <c r="U648" s="4"/>
      <c r="AB648" s="4"/>
      <c r="AC648" s="4"/>
      <c r="AF648" s="1"/>
      <c r="AG648" s="4"/>
      <c r="AI648" s="15"/>
      <c r="AJ648" s="13"/>
      <c r="AL648" s="11"/>
      <c r="AM648" s="11"/>
      <c r="AO648" s="16"/>
      <c r="AS648" s="19" t="e">
        <f>#REF!</f>
        <v>#REF!</v>
      </c>
      <c r="AU648" s="1"/>
      <c r="AW648" s="5"/>
    </row>
    <row r="649" spans="6:49" ht="15" customHeight="1">
      <c r="F649" s="2"/>
      <c r="G649" s="2"/>
      <c r="H649" s="1"/>
      <c r="I649" s="1"/>
      <c r="N649" s="2"/>
      <c r="O649" s="2"/>
      <c r="P649" s="1"/>
      <c r="Q649" s="1"/>
      <c r="R649" s="1"/>
      <c r="T649" s="4"/>
      <c r="U649" s="4"/>
      <c r="AB649" s="4"/>
      <c r="AC649" s="4"/>
      <c r="AF649" s="1"/>
      <c r="AG649" s="4"/>
      <c r="AI649" s="15"/>
      <c r="AJ649" s="13"/>
      <c r="AL649" s="11"/>
      <c r="AM649" s="11"/>
      <c r="AO649" s="16"/>
      <c r="AS649" s="19" t="e">
        <f>#REF!</f>
        <v>#REF!</v>
      </c>
      <c r="AU649" s="1"/>
      <c r="AW649" s="5"/>
    </row>
    <row r="650" spans="6:49" ht="15" customHeight="1">
      <c r="F650" s="2"/>
      <c r="G650" s="2"/>
      <c r="H650" s="1"/>
      <c r="I650" s="1"/>
      <c r="N650" s="2"/>
      <c r="O650" s="2"/>
      <c r="P650" s="1"/>
      <c r="Q650" s="1"/>
      <c r="R650" s="1"/>
      <c r="T650" s="4"/>
      <c r="U650" s="4"/>
      <c r="AB650" s="4"/>
      <c r="AC650" s="4"/>
      <c r="AF650" s="1"/>
      <c r="AG650" s="4"/>
      <c r="AI650" s="15"/>
      <c r="AJ650" s="13"/>
      <c r="AL650" s="11"/>
      <c r="AM650" s="11"/>
      <c r="AO650" s="16"/>
      <c r="AS650" s="19" t="e">
        <f>#REF!</f>
        <v>#REF!</v>
      </c>
      <c r="AU650" s="1"/>
      <c r="AW650" s="5"/>
    </row>
    <row r="651" spans="6:49" ht="15" customHeight="1">
      <c r="F651" s="2"/>
      <c r="G651" s="2"/>
      <c r="H651" s="1"/>
      <c r="I651" s="1"/>
      <c r="N651" s="2"/>
      <c r="O651" s="2"/>
      <c r="P651" s="1"/>
      <c r="Q651" s="1"/>
      <c r="R651" s="1"/>
      <c r="T651" s="4"/>
      <c r="U651" s="4"/>
      <c r="AB651" s="4"/>
      <c r="AC651" s="4"/>
      <c r="AF651" s="1"/>
      <c r="AG651" s="4"/>
      <c r="AI651" s="15"/>
      <c r="AJ651" s="13"/>
      <c r="AL651" s="11"/>
      <c r="AM651" s="11"/>
      <c r="AO651" s="16"/>
      <c r="AS651" s="19" t="e">
        <f>#REF!</f>
        <v>#REF!</v>
      </c>
      <c r="AU651" s="1"/>
      <c r="AW651" s="5"/>
    </row>
    <row r="652" spans="6:49" ht="15" customHeight="1">
      <c r="F652" s="2"/>
      <c r="G652" s="2"/>
      <c r="H652" s="1"/>
      <c r="I652" s="1"/>
      <c r="N652" s="2"/>
      <c r="O652" s="2"/>
      <c r="P652" s="1"/>
      <c r="Q652" s="1"/>
      <c r="R652" s="1"/>
      <c r="T652" s="4"/>
      <c r="U652" s="4"/>
      <c r="AB652" s="4"/>
      <c r="AC652" s="4"/>
      <c r="AF652" s="1"/>
      <c r="AG652" s="4"/>
      <c r="AI652" s="15"/>
      <c r="AJ652" s="13"/>
      <c r="AL652" s="11"/>
      <c r="AM652" s="11"/>
      <c r="AO652" s="16"/>
      <c r="AS652" s="19" t="e">
        <f>#REF!</f>
        <v>#REF!</v>
      </c>
      <c r="AU652" s="1"/>
      <c r="AW652" s="5"/>
    </row>
    <row r="653" spans="6:49" ht="15" customHeight="1">
      <c r="F653" s="2"/>
      <c r="G653" s="2"/>
      <c r="H653" s="1"/>
      <c r="I653" s="1"/>
      <c r="N653" s="2"/>
      <c r="O653" s="2"/>
      <c r="P653" s="1"/>
      <c r="Q653" s="1"/>
      <c r="R653" s="1"/>
      <c r="T653" s="4"/>
      <c r="U653" s="4"/>
      <c r="AB653" s="4"/>
      <c r="AC653" s="4"/>
      <c r="AF653" s="1"/>
      <c r="AG653" s="4"/>
      <c r="AI653" s="15"/>
      <c r="AJ653" s="13"/>
      <c r="AL653" s="11"/>
      <c r="AM653" s="11"/>
      <c r="AO653" s="16"/>
      <c r="AS653" s="19" t="e">
        <f>#REF!</f>
        <v>#REF!</v>
      </c>
      <c r="AU653" s="1"/>
      <c r="AW653" s="5"/>
    </row>
    <row r="654" spans="6:49" ht="15" customHeight="1">
      <c r="F654" s="2"/>
      <c r="G654" s="2"/>
      <c r="H654" s="1"/>
      <c r="I654" s="1"/>
      <c r="N654" s="2"/>
      <c r="O654" s="2"/>
      <c r="P654" s="1"/>
      <c r="Q654" s="1"/>
      <c r="R654" s="1"/>
      <c r="T654" s="4"/>
      <c r="U654" s="4"/>
      <c r="AB654" s="4"/>
      <c r="AC654" s="4"/>
      <c r="AF654" s="1"/>
      <c r="AG654" s="4"/>
      <c r="AI654" s="15"/>
      <c r="AJ654" s="13"/>
      <c r="AL654" s="11"/>
      <c r="AM654" s="11"/>
      <c r="AO654" s="16"/>
      <c r="AS654" s="19" t="e">
        <f>#REF!</f>
        <v>#REF!</v>
      </c>
      <c r="AU654" s="1"/>
      <c r="AW654" s="5"/>
    </row>
    <row r="655" spans="6:49" ht="15" customHeight="1">
      <c r="F655" s="2"/>
      <c r="G655" s="2"/>
      <c r="H655" s="1"/>
      <c r="I655" s="1"/>
      <c r="N655" s="2"/>
      <c r="O655" s="2"/>
      <c r="P655" s="1"/>
      <c r="Q655" s="1"/>
      <c r="R655" s="1"/>
      <c r="T655" s="4"/>
      <c r="U655" s="4"/>
      <c r="AB655" s="4"/>
      <c r="AC655" s="4"/>
      <c r="AF655" s="1"/>
      <c r="AG655" s="4"/>
      <c r="AI655" s="15"/>
      <c r="AJ655" s="13"/>
      <c r="AL655" s="11"/>
      <c r="AM655" s="11"/>
      <c r="AO655" s="16"/>
      <c r="AS655" s="19" t="e">
        <f>#REF!</f>
        <v>#REF!</v>
      </c>
      <c r="AU655" s="1"/>
      <c r="AW655" s="5"/>
    </row>
    <row r="656" spans="28:51" ht="15" customHeight="1">
      <c r="AB656" s="4"/>
      <c r="AC656" s="4"/>
      <c r="AD656" s="4"/>
      <c r="AE656" s="4"/>
      <c r="AF656" s="1"/>
      <c r="AG656" s="1"/>
      <c r="AI656" s="4"/>
      <c r="AJ656" s="5"/>
      <c r="AK656" s="15"/>
      <c r="AL656" s="2"/>
      <c r="AN656" s="11"/>
      <c r="AO656" s="11"/>
      <c r="AQ656" s="16"/>
      <c r="AU656" s="19" t="e">
        <f>#REF!</f>
        <v>#REF!</v>
      </c>
      <c r="AY656" s="5"/>
    </row>
    <row r="657" spans="28:51" ht="15" customHeight="1">
      <c r="AB657" s="4"/>
      <c r="AC657" s="4"/>
      <c r="AD657" s="4"/>
      <c r="AE657" s="4"/>
      <c r="AF657" s="1"/>
      <c r="AG657" s="1"/>
      <c r="AI657" s="4"/>
      <c r="AJ657" s="5"/>
      <c r="AK657" s="15"/>
      <c r="AL657" s="2"/>
      <c r="AN657" s="11"/>
      <c r="AO657" s="11"/>
      <c r="AQ657" s="16"/>
      <c r="AU657" s="19" t="e">
        <f>#REF!</f>
        <v>#REF!</v>
      </c>
      <c r="AY657" s="5"/>
    </row>
    <row r="658" spans="28:51" ht="15" customHeight="1">
      <c r="AB658" s="4"/>
      <c r="AC658" s="4"/>
      <c r="AD658" s="4"/>
      <c r="AE658" s="4"/>
      <c r="AF658" s="1"/>
      <c r="AG658" s="1"/>
      <c r="AI658" s="4"/>
      <c r="AJ658" s="5"/>
      <c r="AK658" s="15"/>
      <c r="AL658" s="2"/>
      <c r="AN658" s="11"/>
      <c r="AO658" s="11"/>
      <c r="AQ658" s="16"/>
      <c r="AU658" s="19" t="e">
        <f>#REF!</f>
        <v>#REF!</v>
      </c>
      <c r="AY658" s="5"/>
    </row>
    <row r="659" spans="28:51" ht="15" customHeight="1">
      <c r="AB659" s="4"/>
      <c r="AC659" s="4"/>
      <c r="AD659" s="4"/>
      <c r="AE659" s="4"/>
      <c r="AF659" s="1"/>
      <c r="AG659" s="1"/>
      <c r="AI659" s="4"/>
      <c r="AJ659" s="5"/>
      <c r="AK659" s="15"/>
      <c r="AL659" s="2"/>
      <c r="AN659" s="11"/>
      <c r="AO659" s="11"/>
      <c r="AQ659" s="16"/>
      <c r="AU659" s="19" t="e">
        <f>#REF!</f>
        <v>#REF!</v>
      </c>
      <c r="AY659" s="5"/>
    </row>
    <row r="660" spans="28:51" ht="15" customHeight="1">
      <c r="AB660" s="4"/>
      <c r="AC660" s="4"/>
      <c r="AD660" s="4"/>
      <c r="AE660" s="4"/>
      <c r="AF660" s="1"/>
      <c r="AG660" s="1"/>
      <c r="AI660" s="4"/>
      <c r="AJ660" s="5"/>
      <c r="AK660" s="15"/>
      <c r="AL660" s="2"/>
      <c r="AN660" s="11"/>
      <c r="AO660" s="11"/>
      <c r="AQ660" s="16"/>
      <c r="AU660" s="19" t="e">
        <f>#REF!</f>
        <v>#REF!</v>
      </c>
      <c r="AY660" s="5"/>
    </row>
    <row r="661" spans="28:51" ht="15" customHeight="1">
      <c r="AB661" s="4"/>
      <c r="AC661" s="4"/>
      <c r="AD661" s="4"/>
      <c r="AE661" s="4"/>
      <c r="AF661" s="1"/>
      <c r="AG661" s="1"/>
      <c r="AI661" s="4"/>
      <c r="AJ661" s="5"/>
      <c r="AK661" s="15"/>
      <c r="AL661" s="2"/>
      <c r="AN661" s="11"/>
      <c r="AO661" s="11"/>
      <c r="AQ661" s="16"/>
      <c r="AU661" s="19" t="e">
        <f>#REF!</f>
        <v>#REF!</v>
      </c>
      <c r="AY661" s="5"/>
    </row>
    <row r="662" spans="28:51" ht="15" customHeight="1">
      <c r="AB662" s="4"/>
      <c r="AC662" s="4"/>
      <c r="AD662" s="4"/>
      <c r="AE662" s="4"/>
      <c r="AF662" s="1"/>
      <c r="AG662" s="1"/>
      <c r="AI662" s="4"/>
      <c r="AJ662" s="5"/>
      <c r="AK662" s="15"/>
      <c r="AL662" s="2"/>
      <c r="AN662" s="11"/>
      <c r="AO662" s="11"/>
      <c r="AQ662" s="16"/>
      <c r="AU662" s="19" t="e">
        <f>#REF!</f>
        <v>#REF!</v>
      </c>
      <c r="AY662" s="5"/>
    </row>
    <row r="663" spans="28:51" ht="15" customHeight="1">
      <c r="AB663" s="4"/>
      <c r="AC663" s="4"/>
      <c r="AD663" s="4"/>
      <c r="AE663" s="4"/>
      <c r="AF663" s="1"/>
      <c r="AG663" s="1"/>
      <c r="AI663" s="4"/>
      <c r="AJ663" s="5"/>
      <c r="AK663" s="15"/>
      <c r="AL663" s="2"/>
      <c r="AN663" s="11"/>
      <c r="AO663" s="11"/>
      <c r="AQ663" s="16"/>
      <c r="AU663" s="19" t="e">
        <f>#REF!</f>
        <v>#REF!</v>
      </c>
      <c r="AY663" s="5"/>
    </row>
    <row r="664" spans="28:51" ht="15" customHeight="1">
      <c r="AB664" s="4"/>
      <c r="AC664" s="4"/>
      <c r="AD664" s="4"/>
      <c r="AE664" s="4"/>
      <c r="AF664" s="1"/>
      <c r="AG664" s="1"/>
      <c r="AI664" s="4"/>
      <c r="AJ664" s="5"/>
      <c r="AK664" s="15"/>
      <c r="AL664" s="2"/>
      <c r="AN664" s="11"/>
      <c r="AO664" s="11"/>
      <c r="AQ664" s="16"/>
      <c r="AU664" s="19" t="e">
        <f>#REF!</f>
        <v>#REF!</v>
      </c>
      <c r="AY664" s="5"/>
    </row>
    <row r="665" spans="28:51" ht="15" customHeight="1">
      <c r="AB665" s="4"/>
      <c r="AC665" s="4"/>
      <c r="AD665" s="4"/>
      <c r="AE665" s="4"/>
      <c r="AF665" s="1"/>
      <c r="AG665" s="1"/>
      <c r="AI665" s="4"/>
      <c r="AJ665" s="5"/>
      <c r="AK665" s="15"/>
      <c r="AL665" s="2"/>
      <c r="AN665" s="11"/>
      <c r="AO665" s="11"/>
      <c r="AQ665" s="16"/>
      <c r="AU665" s="19" t="e">
        <f>#REF!</f>
        <v>#REF!</v>
      </c>
      <c r="AY665" s="5"/>
    </row>
    <row r="666" spans="28:51" ht="15" customHeight="1">
      <c r="AB666" s="4"/>
      <c r="AC666" s="4"/>
      <c r="AD666" s="4"/>
      <c r="AE666" s="4"/>
      <c r="AF666" s="1"/>
      <c r="AG666" s="1"/>
      <c r="AI666" s="4"/>
      <c r="AJ666" s="5"/>
      <c r="AK666" s="15"/>
      <c r="AL666" s="2"/>
      <c r="AN666" s="11"/>
      <c r="AO666" s="11"/>
      <c r="AQ666" s="16"/>
      <c r="AU666" s="19" t="e">
        <f>#REF!</f>
        <v>#REF!</v>
      </c>
      <c r="AY666" s="5"/>
    </row>
    <row r="667" spans="28:51" ht="15" customHeight="1">
      <c r="AB667" s="4"/>
      <c r="AC667" s="4"/>
      <c r="AD667" s="4"/>
      <c r="AE667" s="4"/>
      <c r="AF667" s="1"/>
      <c r="AG667" s="1"/>
      <c r="AI667" s="4"/>
      <c r="AJ667" s="5"/>
      <c r="AK667" s="15"/>
      <c r="AL667" s="2"/>
      <c r="AN667" s="11"/>
      <c r="AO667" s="11"/>
      <c r="AQ667" s="16"/>
      <c r="AU667" s="19" t="e">
        <f>#REF!</f>
        <v>#REF!</v>
      </c>
      <c r="AY667" s="5"/>
    </row>
    <row r="668" spans="28:51" ht="15" customHeight="1">
      <c r="AB668" s="4"/>
      <c r="AC668" s="4"/>
      <c r="AD668" s="4"/>
      <c r="AE668" s="4"/>
      <c r="AF668" s="1"/>
      <c r="AG668" s="1"/>
      <c r="AI668" s="4"/>
      <c r="AJ668" s="5"/>
      <c r="AK668" s="15"/>
      <c r="AL668" s="2"/>
      <c r="AN668" s="11"/>
      <c r="AO668" s="11"/>
      <c r="AQ668" s="16"/>
      <c r="AU668" s="19" t="e">
        <f>#REF!</f>
        <v>#REF!</v>
      </c>
      <c r="AY668" s="5"/>
    </row>
    <row r="669" spans="28:51" ht="15" customHeight="1">
      <c r="AB669" s="4"/>
      <c r="AC669" s="4"/>
      <c r="AD669" s="4"/>
      <c r="AE669" s="4"/>
      <c r="AF669" s="1"/>
      <c r="AG669" s="1"/>
      <c r="AI669" s="4"/>
      <c r="AJ669" s="5"/>
      <c r="AK669" s="15"/>
      <c r="AL669" s="2"/>
      <c r="AN669" s="11"/>
      <c r="AO669" s="11"/>
      <c r="AQ669" s="16"/>
      <c r="AU669" s="19" t="e">
        <f>#REF!</f>
        <v>#REF!</v>
      </c>
      <c r="AY669" s="5"/>
    </row>
    <row r="670" spans="28:51" ht="15" customHeight="1">
      <c r="AB670" s="4"/>
      <c r="AC670" s="4"/>
      <c r="AD670" s="4"/>
      <c r="AE670" s="4"/>
      <c r="AF670" s="1"/>
      <c r="AG670" s="1"/>
      <c r="AI670" s="4"/>
      <c r="AJ670" s="5"/>
      <c r="AK670" s="15"/>
      <c r="AL670" s="2"/>
      <c r="AN670" s="11"/>
      <c r="AO670" s="11"/>
      <c r="AQ670" s="16"/>
      <c r="AU670" s="19" t="e">
        <f>#REF!</f>
        <v>#REF!</v>
      </c>
      <c r="AY670" s="5"/>
    </row>
    <row r="671" spans="28:51" ht="15" customHeight="1">
      <c r="AB671" s="4"/>
      <c r="AC671" s="4"/>
      <c r="AD671" s="4"/>
      <c r="AE671" s="4"/>
      <c r="AF671" s="1"/>
      <c r="AG671" s="1"/>
      <c r="AI671" s="4"/>
      <c r="AJ671" s="5"/>
      <c r="AK671" s="15"/>
      <c r="AL671" s="2"/>
      <c r="AN671" s="11"/>
      <c r="AO671" s="11"/>
      <c r="AQ671" s="16"/>
      <c r="AU671" s="19" t="e">
        <f>#REF!</f>
        <v>#REF!</v>
      </c>
      <c r="AY671" s="5"/>
    </row>
    <row r="672" spans="28:51" ht="15" customHeight="1">
      <c r="AB672" s="4"/>
      <c r="AC672" s="4"/>
      <c r="AD672" s="4"/>
      <c r="AE672" s="4"/>
      <c r="AF672" s="1"/>
      <c r="AG672" s="1"/>
      <c r="AI672" s="4"/>
      <c r="AJ672" s="5"/>
      <c r="AK672" s="15"/>
      <c r="AL672" s="2"/>
      <c r="AN672" s="11"/>
      <c r="AO672" s="11"/>
      <c r="AQ672" s="16"/>
      <c r="AU672" s="19" t="e">
        <f>#REF!</f>
        <v>#REF!</v>
      </c>
      <c r="AY672" s="5"/>
    </row>
    <row r="673" spans="28:51" ht="15" customHeight="1">
      <c r="AB673" s="4"/>
      <c r="AC673" s="4"/>
      <c r="AD673" s="4"/>
      <c r="AE673" s="4"/>
      <c r="AF673" s="1"/>
      <c r="AG673" s="1"/>
      <c r="AI673" s="4"/>
      <c r="AJ673" s="5"/>
      <c r="AK673" s="15"/>
      <c r="AL673" s="2"/>
      <c r="AN673" s="11"/>
      <c r="AO673" s="11"/>
      <c r="AQ673" s="16"/>
      <c r="AU673" s="19" t="e">
        <f>#REF!</f>
        <v>#REF!</v>
      </c>
      <c r="AY673" s="5"/>
    </row>
    <row r="674" spans="28:51" ht="15" customHeight="1">
      <c r="AB674" s="4"/>
      <c r="AC674" s="4"/>
      <c r="AD674" s="4"/>
      <c r="AE674" s="4"/>
      <c r="AF674" s="1"/>
      <c r="AG674" s="1"/>
      <c r="AI674" s="4"/>
      <c r="AJ674" s="5"/>
      <c r="AK674" s="15"/>
      <c r="AL674" s="2"/>
      <c r="AN674" s="11"/>
      <c r="AO674" s="11"/>
      <c r="AQ674" s="16"/>
      <c r="AU674" s="19" t="e">
        <f>#REF!</f>
        <v>#REF!</v>
      </c>
      <c r="AY674" s="5"/>
    </row>
    <row r="675" spans="28:51" ht="15" customHeight="1">
      <c r="AB675" s="4"/>
      <c r="AC675" s="4"/>
      <c r="AD675" s="4"/>
      <c r="AE675" s="4"/>
      <c r="AF675" s="1"/>
      <c r="AG675" s="1"/>
      <c r="AI675" s="4"/>
      <c r="AJ675" s="5"/>
      <c r="AK675" s="15"/>
      <c r="AL675" s="2"/>
      <c r="AN675" s="11"/>
      <c r="AO675" s="11"/>
      <c r="AQ675" s="16"/>
      <c r="AU675" s="19" t="e">
        <f>#REF!</f>
        <v>#REF!</v>
      </c>
      <c r="AY675" s="5"/>
    </row>
    <row r="676" spans="28:51" ht="15" customHeight="1">
      <c r="AB676" s="4"/>
      <c r="AC676" s="4"/>
      <c r="AD676" s="4"/>
      <c r="AE676" s="4"/>
      <c r="AF676" s="1"/>
      <c r="AG676" s="1"/>
      <c r="AI676" s="4"/>
      <c r="AJ676" s="5"/>
      <c r="AK676" s="15"/>
      <c r="AL676" s="2"/>
      <c r="AN676" s="11"/>
      <c r="AO676" s="11"/>
      <c r="AQ676" s="16"/>
      <c r="AU676" s="19" t="e">
        <f>#REF!</f>
        <v>#REF!</v>
      </c>
      <c r="AY676" s="5"/>
    </row>
    <row r="677" spans="28:51" ht="15" customHeight="1">
      <c r="AB677" s="4"/>
      <c r="AC677" s="4"/>
      <c r="AD677" s="4"/>
      <c r="AE677" s="4"/>
      <c r="AF677" s="1"/>
      <c r="AG677" s="1"/>
      <c r="AI677" s="4"/>
      <c r="AJ677" s="5"/>
      <c r="AK677" s="15"/>
      <c r="AL677" s="2"/>
      <c r="AN677" s="11"/>
      <c r="AO677" s="11"/>
      <c r="AQ677" s="16"/>
      <c r="AU677" s="19" t="e">
        <f>#REF!</f>
        <v>#REF!</v>
      </c>
      <c r="AY677" s="5"/>
    </row>
    <row r="678" spans="28:51" ht="15" customHeight="1">
      <c r="AB678" s="4"/>
      <c r="AC678" s="4"/>
      <c r="AD678" s="4"/>
      <c r="AE678" s="4"/>
      <c r="AF678" s="1"/>
      <c r="AG678" s="1"/>
      <c r="AI678" s="4"/>
      <c r="AJ678" s="5"/>
      <c r="AK678" s="15"/>
      <c r="AL678" s="2"/>
      <c r="AN678" s="11"/>
      <c r="AO678" s="11"/>
      <c r="AQ678" s="16"/>
      <c r="AU678" s="19" t="e">
        <f>#REF!</f>
        <v>#REF!</v>
      </c>
      <c r="AY678" s="5"/>
    </row>
    <row r="679" spans="28:51" ht="15" customHeight="1">
      <c r="AB679" s="4"/>
      <c r="AC679" s="4"/>
      <c r="AD679" s="4"/>
      <c r="AE679" s="4"/>
      <c r="AF679" s="1"/>
      <c r="AG679" s="1"/>
      <c r="AI679" s="4"/>
      <c r="AJ679" s="5"/>
      <c r="AK679" s="15"/>
      <c r="AL679" s="2"/>
      <c r="AN679" s="11"/>
      <c r="AO679" s="11"/>
      <c r="AQ679" s="16"/>
      <c r="AU679" s="19" t="e">
        <f>#REF!</f>
        <v>#REF!</v>
      </c>
      <c r="AY679" s="5"/>
    </row>
    <row r="680" spans="28:51" ht="15" customHeight="1">
      <c r="AB680" s="4"/>
      <c r="AC680" s="4"/>
      <c r="AD680" s="4"/>
      <c r="AE680" s="4"/>
      <c r="AF680" s="1"/>
      <c r="AG680" s="1"/>
      <c r="AI680" s="4"/>
      <c r="AJ680" s="5"/>
      <c r="AK680" s="15"/>
      <c r="AL680" s="2"/>
      <c r="AN680" s="11"/>
      <c r="AO680" s="11"/>
      <c r="AQ680" s="16"/>
      <c r="AU680" s="19" t="e">
        <f>#REF!</f>
        <v>#REF!</v>
      </c>
      <c r="AY680" s="5"/>
    </row>
    <row r="681" spans="28:51" ht="15" customHeight="1">
      <c r="AB681" s="4"/>
      <c r="AC681" s="4"/>
      <c r="AD681" s="4"/>
      <c r="AE681" s="4"/>
      <c r="AF681" s="1"/>
      <c r="AG681" s="1"/>
      <c r="AI681" s="4"/>
      <c r="AJ681" s="5"/>
      <c r="AK681" s="15"/>
      <c r="AL681" s="2"/>
      <c r="AN681" s="11"/>
      <c r="AO681" s="11"/>
      <c r="AQ681" s="16"/>
      <c r="AU681" s="19" t="e">
        <f>#REF!</f>
        <v>#REF!</v>
      </c>
      <c r="AY681" s="5"/>
    </row>
    <row r="682" spans="28:51" ht="15" customHeight="1">
      <c r="AB682" s="4"/>
      <c r="AC682" s="4"/>
      <c r="AD682" s="4"/>
      <c r="AE682" s="4"/>
      <c r="AF682" s="1"/>
      <c r="AG682" s="1"/>
      <c r="AI682" s="4"/>
      <c r="AJ682" s="5"/>
      <c r="AK682" s="15"/>
      <c r="AL682" s="2"/>
      <c r="AN682" s="11"/>
      <c r="AO682" s="11"/>
      <c r="AQ682" s="16"/>
      <c r="AU682" s="19" t="e">
        <f>#REF!</f>
        <v>#REF!</v>
      </c>
      <c r="AY682" s="5"/>
    </row>
    <row r="683" spans="28:51" ht="15" customHeight="1">
      <c r="AB683" s="4"/>
      <c r="AC683" s="4"/>
      <c r="AD683" s="4"/>
      <c r="AE683" s="4"/>
      <c r="AF683" s="1"/>
      <c r="AG683" s="1"/>
      <c r="AI683" s="4"/>
      <c r="AJ683" s="5"/>
      <c r="AK683" s="15"/>
      <c r="AL683" s="2"/>
      <c r="AN683" s="11"/>
      <c r="AO683" s="11"/>
      <c r="AQ683" s="16"/>
      <c r="AU683" s="19" t="e">
        <f>#REF!</f>
        <v>#REF!</v>
      </c>
      <c r="AY683" s="5"/>
    </row>
    <row r="684" spans="28:51" ht="15" customHeight="1">
      <c r="AB684" s="4"/>
      <c r="AC684" s="4"/>
      <c r="AD684" s="4"/>
      <c r="AE684" s="4"/>
      <c r="AF684" s="1"/>
      <c r="AG684" s="1"/>
      <c r="AI684" s="4"/>
      <c r="AJ684" s="5"/>
      <c r="AK684" s="15"/>
      <c r="AL684" s="2"/>
      <c r="AN684" s="11"/>
      <c r="AO684" s="11"/>
      <c r="AQ684" s="16"/>
      <c r="AU684" s="19" t="e">
        <f>#REF!</f>
        <v>#REF!</v>
      </c>
      <c r="AY684" s="5"/>
    </row>
    <row r="685" spans="28:51" ht="15" customHeight="1">
      <c r="AB685" s="4"/>
      <c r="AC685" s="4"/>
      <c r="AD685" s="4"/>
      <c r="AE685" s="4"/>
      <c r="AF685" s="1"/>
      <c r="AG685" s="1"/>
      <c r="AI685" s="4"/>
      <c r="AJ685" s="5"/>
      <c r="AK685" s="15"/>
      <c r="AL685" s="2"/>
      <c r="AN685" s="11"/>
      <c r="AO685" s="11"/>
      <c r="AQ685" s="16"/>
      <c r="AU685" s="19" t="e">
        <f>#REF!</f>
        <v>#REF!</v>
      </c>
      <c r="AY685" s="5"/>
    </row>
    <row r="686" spans="28:51" ht="15" customHeight="1">
      <c r="AB686" s="4"/>
      <c r="AC686" s="4"/>
      <c r="AD686" s="4"/>
      <c r="AE686" s="4"/>
      <c r="AF686" s="1"/>
      <c r="AG686" s="1"/>
      <c r="AI686" s="4"/>
      <c r="AJ686" s="5"/>
      <c r="AK686" s="15"/>
      <c r="AL686" s="2"/>
      <c r="AN686" s="11"/>
      <c r="AO686" s="11"/>
      <c r="AQ686" s="16"/>
      <c r="AU686" s="19" t="e">
        <f>#REF!</f>
        <v>#REF!</v>
      </c>
      <c r="AY686" s="5"/>
    </row>
    <row r="687" spans="28:51" ht="15" customHeight="1">
      <c r="AB687" s="4"/>
      <c r="AC687" s="4"/>
      <c r="AD687" s="4"/>
      <c r="AE687" s="4"/>
      <c r="AF687" s="1"/>
      <c r="AG687" s="1"/>
      <c r="AI687" s="4"/>
      <c r="AJ687" s="5"/>
      <c r="AK687" s="15"/>
      <c r="AL687" s="2"/>
      <c r="AN687" s="11"/>
      <c r="AO687" s="11"/>
      <c r="AQ687" s="16"/>
      <c r="AU687" s="19" t="e">
        <f>#REF!</f>
        <v>#REF!</v>
      </c>
      <c r="AY687" s="5"/>
    </row>
    <row r="688" spans="28:51" ht="15" customHeight="1">
      <c r="AB688" s="4"/>
      <c r="AC688" s="4"/>
      <c r="AD688" s="4"/>
      <c r="AE688" s="4"/>
      <c r="AF688" s="1"/>
      <c r="AG688" s="1"/>
      <c r="AJ688" s="5"/>
      <c r="AK688" s="15"/>
      <c r="AU688" s="1"/>
      <c r="AY688" s="5"/>
    </row>
    <row r="689" spans="28:51" ht="15" customHeight="1">
      <c r="AB689" s="4"/>
      <c r="AC689" s="4"/>
      <c r="AD689" s="4"/>
      <c r="AE689" s="4"/>
      <c r="AF689" s="1"/>
      <c r="AG689" s="1"/>
      <c r="AJ689" s="5"/>
      <c r="AK689" s="15"/>
      <c r="AU689" s="1"/>
      <c r="AY689" s="5"/>
    </row>
    <row r="690" spans="28:51" ht="15" customHeight="1">
      <c r="AB690" s="4"/>
      <c r="AC690" s="4"/>
      <c r="AD690" s="4"/>
      <c r="AE690" s="4"/>
      <c r="AF690" s="1"/>
      <c r="AG690" s="1"/>
      <c r="AJ690" s="5"/>
      <c r="AK690" s="2"/>
      <c r="AU690" s="1"/>
      <c r="AY690" s="5"/>
    </row>
    <row r="691" spans="28:51" ht="15" customHeight="1">
      <c r="AB691" s="4"/>
      <c r="AC691" s="4"/>
      <c r="AD691" s="4"/>
      <c r="AE691" s="4"/>
      <c r="AF691" s="1"/>
      <c r="AG691" s="1"/>
      <c r="AJ691" s="5"/>
      <c r="AK691" s="2"/>
      <c r="AU691" s="1"/>
      <c r="AY691" s="5"/>
    </row>
    <row r="692" spans="28:51" ht="15" customHeight="1">
      <c r="AB692" s="4"/>
      <c r="AC692" s="4"/>
      <c r="AD692" s="4"/>
      <c r="AE692" s="4"/>
      <c r="AF692" s="1"/>
      <c r="AG692" s="1"/>
      <c r="AJ692" s="5"/>
      <c r="AK692" s="2"/>
      <c r="AU692" s="1"/>
      <c r="AY692" s="5"/>
    </row>
    <row r="693" spans="28:51" ht="15" customHeight="1">
      <c r="AB693" s="4"/>
      <c r="AC693" s="4"/>
      <c r="AD693" s="4"/>
      <c r="AE693" s="4"/>
      <c r="AF693" s="1"/>
      <c r="AG693" s="1"/>
      <c r="AJ693" s="5"/>
      <c r="AK693" s="2"/>
      <c r="AU693" s="1"/>
      <c r="AY693" s="5"/>
    </row>
    <row r="694" spans="28:51" ht="15" customHeight="1">
      <c r="AB694" s="4"/>
      <c r="AC694" s="4"/>
      <c r="AD694" s="4"/>
      <c r="AE694" s="4"/>
      <c r="AF694" s="1"/>
      <c r="AG694" s="1"/>
      <c r="AJ694" s="5"/>
      <c r="AK694" s="2"/>
      <c r="AU694" s="1"/>
      <c r="AY694" s="5"/>
    </row>
    <row r="695" spans="28:51" ht="15" customHeight="1">
      <c r="AB695" s="4"/>
      <c r="AC695" s="4"/>
      <c r="AD695" s="4"/>
      <c r="AE695" s="4"/>
      <c r="AF695" s="1"/>
      <c r="AG695" s="1"/>
      <c r="AJ695" s="5"/>
      <c r="AK695" s="2"/>
      <c r="AU695" s="1"/>
      <c r="AY695" s="5"/>
    </row>
    <row r="696" spans="28:51" ht="15" customHeight="1">
      <c r="AB696" s="4"/>
      <c r="AC696" s="4"/>
      <c r="AD696" s="4"/>
      <c r="AE696" s="4"/>
      <c r="AF696" s="1"/>
      <c r="AG696" s="1"/>
      <c r="AJ696" s="5"/>
      <c r="AK696" s="2"/>
      <c r="AU696" s="1"/>
      <c r="AY696" s="5"/>
    </row>
    <row r="697" spans="28:51" ht="15" customHeight="1">
      <c r="AB697" s="4"/>
      <c r="AC697" s="4"/>
      <c r="AD697" s="4"/>
      <c r="AE697" s="4"/>
      <c r="AF697" s="1"/>
      <c r="AG697" s="1"/>
      <c r="AJ697" s="5"/>
      <c r="AK697" s="2"/>
      <c r="AU697" s="1"/>
      <c r="AY697" s="5"/>
    </row>
    <row r="698" spans="28:51" ht="15" customHeight="1">
      <c r="AB698" s="4"/>
      <c r="AC698" s="4"/>
      <c r="AD698" s="4"/>
      <c r="AE698" s="4"/>
      <c r="AF698" s="1"/>
      <c r="AG698" s="1"/>
      <c r="AJ698" s="5"/>
      <c r="AK698" s="2"/>
      <c r="AU698" s="1"/>
      <c r="AY698" s="5"/>
    </row>
    <row r="699" spans="28:51" ht="15" customHeight="1">
      <c r="AB699" s="4"/>
      <c r="AC699" s="4"/>
      <c r="AD699" s="4"/>
      <c r="AE699" s="4"/>
      <c r="AF699" s="1"/>
      <c r="AG699" s="1"/>
      <c r="AJ699" s="5"/>
      <c r="AK699" s="2"/>
      <c r="AU699" s="1"/>
      <c r="AY699" s="5"/>
    </row>
    <row r="700" spans="28:51" ht="15" customHeight="1">
      <c r="AB700" s="4"/>
      <c r="AC700" s="4"/>
      <c r="AD700" s="4"/>
      <c r="AE700" s="4"/>
      <c r="AF700" s="1"/>
      <c r="AG700" s="1"/>
      <c r="AJ700" s="5"/>
      <c r="AK700" s="2"/>
      <c r="AU700" s="1"/>
      <c r="AY700" s="5"/>
    </row>
    <row r="701" spans="28:51" ht="15" customHeight="1">
      <c r="AB701" s="4"/>
      <c r="AC701" s="4"/>
      <c r="AD701" s="4"/>
      <c r="AE701" s="4"/>
      <c r="AF701" s="1"/>
      <c r="AG701" s="1"/>
      <c r="AJ701" s="5"/>
      <c r="AK701" s="2"/>
      <c r="AU701" s="1"/>
      <c r="AY701" s="5"/>
    </row>
    <row r="702" spans="28:51" ht="15" customHeight="1">
      <c r="AB702" s="4"/>
      <c r="AC702" s="4"/>
      <c r="AD702" s="4"/>
      <c r="AE702" s="4"/>
      <c r="AF702" s="1"/>
      <c r="AG702" s="1"/>
      <c r="AJ702" s="5"/>
      <c r="AK702" s="2"/>
      <c r="AU702" s="1"/>
      <c r="AY702" s="5"/>
    </row>
    <row r="703" spans="28:51" ht="15" customHeight="1">
      <c r="AB703" s="4"/>
      <c r="AC703" s="4"/>
      <c r="AD703" s="4"/>
      <c r="AE703" s="4"/>
      <c r="AF703" s="1"/>
      <c r="AG703" s="1"/>
      <c r="AJ703" s="5"/>
      <c r="AK703" s="2"/>
      <c r="AU703" s="1"/>
      <c r="AY703" s="5"/>
    </row>
    <row r="704" spans="28:51" ht="15" customHeight="1">
      <c r="AB704" s="4"/>
      <c r="AC704" s="4"/>
      <c r="AD704" s="4"/>
      <c r="AE704" s="4"/>
      <c r="AF704" s="1"/>
      <c r="AG704" s="1"/>
      <c r="AJ704" s="5"/>
      <c r="AK704" s="2"/>
      <c r="AU704" s="1"/>
      <c r="AY704" s="5"/>
    </row>
    <row r="705" spans="28:51" ht="15" customHeight="1">
      <c r="AB705" s="4"/>
      <c r="AC705" s="4"/>
      <c r="AD705" s="4"/>
      <c r="AE705" s="4"/>
      <c r="AF705" s="1"/>
      <c r="AG705" s="1"/>
      <c r="AJ705" s="5"/>
      <c r="AK705" s="2"/>
      <c r="AU705" s="1"/>
      <c r="AY705" s="5"/>
    </row>
    <row r="706" spans="28:51" ht="15" customHeight="1">
      <c r="AB706" s="4"/>
      <c r="AC706" s="4"/>
      <c r="AD706" s="4"/>
      <c r="AE706" s="4"/>
      <c r="AF706" s="1"/>
      <c r="AG706" s="1"/>
      <c r="AJ706" s="5"/>
      <c r="AK706" s="2"/>
      <c r="AU706" s="1"/>
      <c r="AY706" s="5"/>
    </row>
    <row r="707" spans="28:51" ht="15" customHeight="1">
      <c r="AB707" s="4"/>
      <c r="AC707" s="4"/>
      <c r="AD707" s="4"/>
      <c r="AE707" s="4"/>
      <c r="AF707" s="1"/>
      <c r="AG707" s="1"/>
      <c r="AJ707" s="5"/>
      <c r="AK707" s="2"/>
      <c r="AU707" s="1"/>
      <c r="AY707" s="5"/>
    </row>
    <row r="708" spans="28:51" ht="15" customHeight="1">
      <c r="AB708" s="4"/>
      <c r="AC708" s="4"/>
      <c r="AD708" s="4"/>
      <c r="AE708" s="4"/>
      <c r="AF708" s="1"/>
      <c r="AG708" s="1"/>
      <c r="AJ708" s="5"/>
      <c r="AK708" s="2"/>
      <c r="AU708" s="1"/>
      <c r="AY708" s="5"/>
    </row>
    <row r="709" spans="28:51" ht="15" customHeight="1">
      <c r="AB709" s="4"/>
      <c r="AC709" s="4"/>
      <c r="AD709" s="4"/>
      <c r="AE709" s="4"/>
      <c r="AF709" s="1"/>
      <c r="AG709" s="1"/>
      <c r="AJ709" s="5"/>
      <c r="AK709" s="2"/>
      <c r="AU709" s="1"/>
      <c r="AY709" s="5"/>
    </row>
    <row r="710" spans="28:51" ht="15" customHeight="1">
      <c r="AB710" s="4"/>
      <c r="AC710" s="4"/>
      <c r="AD710" s="4"/>
      <c r="AE710" s="4"/>
      <c r="AF710" s="1"/>
      <c r="AG710" s="1"/>
      <c r="AJ710" s="5"/>
      <c r="AK710" s="2"/>
      <c r="AU710" s="1"/>
      <c r="AY710" s="5"/>
    </row>
    <row r="711" spans="28:51" ht="15" customHeight="1">
      <c r="AB711" s="4"/>
      <c r="AC711" s="4"/>
      <c r="AD711" s="4"/>
      <c r="AE711" s="4"/>
      <c r="AF711" s="1"/>
      <c r="AG711" s="1"/>
      <c r="AJ711" s="5"/>
      <c r="AK711" s="2"/>
      <c r="AU711" s="1"/>
      <c r="AY711" s="5"/>
    </row>
    <row r="712" spans="28:51" ht="15" customHeight="1">
      <c r="AB712" s="4"/>
      <c r="AC712" s="4"/>
      <c r="AD712" s="4"/>
      <c r="AE712" s="4"/>
      <c r="AF712" s="1"/>
      <c r="AG712" s="1"/>
      <c r="AJ712" s="5"/>
      <c r="AK712" s="2"/>
      <c r="AU712" s="1"/>
      <c r="AY712" s="5"/>
    </row>
    <row r="713" spans="28:51" ht="15" customHeight="1">
      <c r="AB713" s="4"/>
      <c r="AC713" s="4"/>
      <c r="AD713" s="4"/>
      <c r="AE713" s="4"/>
      <c r="AF713" s="1"/>
      <c r="AG713" s="1"/>
      <c r="AJ713" s="5"/>
      <c r="AK713" s="2"/>
      <c r="AU713" s="1"/>
      <c r="AY713" s="5"/>
    </row>
    <row r="714" spans="28:51" ht="15" customHeight="1">
      <c r="AB714" s="4"/>
      <c r="AC714" s="4"/>
      <c r="AD714" s="4"/>
      <c r="AE714" s="4"/>
      <c r="AF714" s="1"/>
      <c r="AG714" s="1"/>
      <c r="AJ714" s="5"/>
      <c r="AK714" s="2"/>
      <c r="AU714" s="1"/>
      <c r="AY714" s="5"/>
    </row>
    <row r="715" spans="28:51" ht="15" customHeight="1">
      <c r="AB715" s="4"/>
      <c r="AC715" s="4"/>
      <c r="AD715" s="4"/>
      <c r="AE715" s="4"/>
      <c r="AF715" s="1"/>
      <c r="AG715" s="1"/>
      <c r="AJ715" s="5"/>
      <c r="AK715" s="2"/>
      <c r="AU715" s="1"/>
      <c r="AY715" s="5"/>
    </row>
    <row r="716" spans="28:51" ht="15" customHeight="1">
      <c r="AB716" s="4"/>
      <c r="AC716" s="4"/>
      <c r="AD716" s="4"/>
      <c r="AE716" s="4"/>
      <c r="AF716" s="1"/>
      <c r="AG716" s="1"/>
      <c r="AJ716" s="5"/>
      <c r="AK716" s="2"/>
      <c r="AU716" s="1"/>
      <c r="AY716" s="5"/>
    </row>
    <row r="717" spans="28:51" ht="15" customHeight="1">
      <c r="AB717" s="4"/>
      <c r="AC717" s="4"/>
      <c r="AD717" s="4"/>
      <c r="AE717" s="4"/>
      <c r="AF717" s="1"/>
      <c r="AG717" s="1"/>
      <c r="AJ717" s="5"/>
      <c r="AK717" s="2"/>
      <c r="AU717" s="1"/>
      <c r="AY717" s="5"/>
    </row>
    <row r="718" spans="28:51" ht="15" customHeight="1">
      <c r="AB718" s="4"/>
      <c r="AC718" s="4"/>
      <c r="AD718" s="4"/>
      <c r="AE718" s="4"/>
      <c r="AF718" s="1"/>
      <c r="AG718" s="1"/>
      <c r="AJ718" s="5"/>
      <c r="AK718" s="2"/>
      <c r="AU718" s="1"/>
      <c r="AY718" s="5"/>
    </row>
    <row r="719" spans="28:51" ht="15" customHeight="1">
      <c r="AB719" s="4"/>
      <c r="AC719" s="4"/>
      <c r="AD719" s="4"/>
      <c r="AE719" s="4"/>
      <c r="AF719" s="1"/>
      <c r="AG719" s="1"/>
      <c r="AJ719" s="5"/>
      <c r="AK719" s="2"/>
      <c r="AU719" s="1"/>
      <c r="AY719" s="5"/>
    </row>
    <row r="720" spans="28:51" ht="15" customHeight="1">
      <c r="AB720" s="4"/>
      <c r="AC720" s="4"/>
      <c r="AD720" s="4"/>
      <c r="AE720" s="4"/>
      <c r="AF720" s="1"/>
      <c r="AG720" s="1"/>
      <c r="AJ720" s="5"/>
      <c r="AK720" s="2"/>
      <c r="AU720" s="1"/>
      <c r="AY720" s="5"/>
    </row>
    <row r="721" spans="28:51" ht="15" customHeight="1">
      <c r="AB721" s="4"/>
      <c r="AC721" s="4"/>
      <c r="AD721" s="4"/>
      <c r="AE721" s="4"/>
      <c r="AF721" s="1"/>
      <c r="AG721" s="1"/>
      <c r="AJ721" s="5"/>
      <c r="AK721" s="2"/>
      <c r="AU721" s="1"/>
      <c r="AY721" s="5"/>
    </row>
    <row r="722" spans="28:51" ht="15" customHeight="1">
      <c r="AB722" s="4"/>
      <c r="AC722" s="4"/>
      <c r="AD722" s="4"/>
      <c r="AE722" s="4"/>
      <c r="AF722" s="1"/>
      <c r="AG722" s="1"/>
      <c r="AJ722" s="5"/>
      <c r="AK722" s="2"/>
      <c r="AU722" s="1"/>
      <c r="AY722" s="5"/>
    </row>
    <row r="723" spans="28:51" ht="15" customHeight="1">
      <c r="AB723" s="4"/>
      <c r="AC723" s="4"/>
      <c r="AD723" s="4"/>
      <c r="AE723" s="4"/>
      <c r="AF723" s="1"/>
      <c r="AG723" s="1"/>
      <c r="AJ723" s="5"/>
      <c r="AK723" s="2"/>
      <c r="AU723" s="1"/>
      <c r="AY723" s="5"/>
    </row>
    <row r="724" spans="28:51" ht="15" customHeight="1">
      <c r="AB724" s="4"/>
      <c r="AC724" s="4"/>
      <c r="AD724" s="4"/>
      <c r="AE724" s="4"/>
      <c r="AF724" s="1"/>
      <c r="AG724" s="1"/>
      <c r="AJ724" s="5"/>
      <c r="AK724" s="2"/>
      <c r="AU724" s="1"/>
      <c r="AY724" s="5"/>
    </row>
    <row r="725" spans="28:51" ht="15" customHeight="1">
      <c r="AB725" s="4"/>
      <c r="AC725" s="4"/>
      <c r="AD725" s="4"/>
      <c r="AE725" s="4"/>
      <c r="AF725" s="1"/>
      <c r="AG725" s="1"/>
      <c r="AJ725" s="5"/>
      <c r="AK725" s="2"/>
      <c r="AU725" s="1"/>
      <c r="AY725" s="5"/>
    </row>
    <row r="726" spans="28:51" ht="15" customHeight="1">
      <c r="AB726" s="4"/>
      <c r="AC726" s="4"/>
      <c r="AD726" s="4"/>
      <c r="AE726" s="4"/>
      <c r="AF726" s="1"/>
      <c r="AG726" s="1"/>
      <c r="AJ726" s="5"/>
      <c r="AK726" s="2"/>
      <c r="AU726" s="1"/>
      <c r="AY726" s="5"/>
    </row>
    <row r="727" spans="28:51" ht="15" customHeight="1">
      <c r="AB727" s="4"/>
      <c r="AC727" s="4"/>
      <c r="AD727" s="4"/>
      <c r="AE727" s="4"/>
      <c r="AF727" s="1"/>
      <c r="AG727" s="1"/>
      <c r="AJ727" s="5"/>
      <c r="AK727" s="2"/>
      <c r="AU727" s="1"/>
      <c r="AY727" s="5"/>
    </row>
    <row r="728" spans="28:51" ht="15" customHeight="1">
      <c r="AB728" s="4"/>
      <c r="AC728" s="4"/>
      <c r="AD728" s="4"/>
      <c r="AE728" s="4"/>
      <c r="AF728" s="1"/>
      <c r="AG728" s="1"/>
      <c r="AJ728" s="5"/>
      <c r="AK728" s="2"/>
      <c r="AU728" s="1"/>
      <c r="AY728" s="5"/>
    </row>
    <row r="729" spans="28:51" ht="15" customHeight="1">
      <c r="AB729" s="4"/>
      <c r="AC729" s="4"/>
      <c r="AD729" s="4"/>
      <c r="AE729" s="4"/>
      <c r="AF729" s="1"/>
      <c r="AG729" s="1"/>
      <c r="AJ729" s="5"/>
      <c r="AK729" s="2"/>
      <c r="AU729" s="1"/>
      <c r="AY729" s="5"/>
    </row>
    <row r="730" spans="28:51" ht="15" customHeight="1">
      <c r="AB730" s="4"/>
      <c r="AC730" s="4"/>
      <c r="AD730" s="4"/>
      <c r="AE730" s="4"/>
      <c r="AF730" s="1"/>
      <c r="AG730" s="1"/>
      <c r="AJ730" s="5"/>
      <c r="AK730" s="2"/>
      <c r="AU730" s="1"/>
      <c r="AY730" s="5"/>
    </row>
    <row r="731" spans="28:51" ht="15" customHeight="1">
      <c r="AB731" s="4"/>
      <c r="AC731" s="4"/>
      <c r="AD731" s="4"/>
      <c r="AE731" s="4"/>
      <c r="AF731" s="1"/>
      <c r="AG731" s="1"/>
      <c r="AJ731" s="5"/>
      <c r="AK731" s="2"/>
      <c r="AU731" s="1"/>
      <c r="AY731" s="5"/>
    </row>
    <row r="732" spans="28:51" ht="15" customHeight="1">
      <c r="AB732" s="4"/>
      <c r="AC732" s="4"/>
      <c r="AD732" s="4"/>
      <c r="AE732" s="4"/>
      <c r="AF732" s="1"/>
      <c r="AG732" s="1"/>
      <c r="AJ732" s="5"/>
      <c r="AK732" s="2"/>
      <c r="AU732" s="1"/>
      <c r="AY732" s="5"/>
    </row>
    <row r="733" spans="28:51" ht="15" customHeight="1">
      <c r="AB733" s="4"/>
      <c r="AC733" s="4"/>
      <c r="AD733" s="4"/>
      <c r="AE733" s="4"/>
      <c r="AF733" s="1"/>
      <c r="AG733" s="1"/>
      <c r="AJ733" s="5"/>
      <c r="AK733" s="2"/>
      <c r="AU733" s="1"/>
      <c r="AY733" s="5"/>
    </row>
    <row r="734" spans="28:51" ht="15" customHeight="1">
      <c r="AB734" s="4"/>
      <c r="AC734" s="4"/>
      <c r="AD734" s="4"/>
      <c r="AE734" s="4"/>
      <c r="AF734" s="1"/>
      <c r="AG734" s="1"/>
      <c r="AJ734" s="5"/>
      <c r="AK734" s="2"/>
      <c r="AU734" s="1"/>
      <c r="AY734" s="5"/>
    </row>
    <row r="735" spans="28:51" ht="15" customHeight="1">
      <c r="AB735" s="4"/>
      <c r="AC735" s="4"/>
      <c r="AD735" s="4"/>
      <c r="AE735" s="4"/>
      <c r="AF735" s="1"/>
      <c r="AG735" s="1"/>
      <c r="AJ735" s="5"/>
      <c r="AK735" s="2"/>
      <c r="AU735" s="1"/>
      <c r="AY735" s="5"/>
    </row>
    <row r="736" spans="28:51" ht="15" customHeight="1">
      <c r="AB736" s="4"/>
      <c r="AC736" s="4"/>
      <c r="AD736" s="4"/>
      <c r="AE736" s="4"/>
      <c r="AF736" s="1"/>
      <c r="AG736" s="1"/>
      <c r="AJ736" s="5"/>
      <c r="AK736" s="2"/>
      <c r="AU736" s="1"/>
      <c r="AY736" s="5"/>
    </row>
    <row r="737" spans="28:51" ht="15" customHeight="1">
      <c r="AB737" s="4"/>
      <c r="AC737" s="4"/>
      <c r="AD737" s="4"/>
      <c r="AE737" s="4"/>
      <c r="AF737" s="1"/>
      <c r="AG737" s="1"/>
      <c r="AJ737" s="5"/>
      <c r="AK737" s="2"/>
      <c r="AU737" s="1"/>
      <c r="AY737" s="5"/>
    </row>
    <row r="738" spans="28:51" ht="15" customHeight="1">
      <c r="AB738" s="4"/>
      <c r="AC738" s="4"/>
      <c r="AD738" s="4"/>
      <c r="AE738" s="4"/>
      <c r="AF738" s="1"/>
      <c r="AG738" s="1"/>
      <c r="AJ738" s="5"/>
      <c r="AK738" s="2"/>
      <c r="AU738" s="1"/>
      <c r="AY738" s="5"/>
    </row>
    <row r="739" spans="28:51" ht="15" customHeight="1">
      <c r="AB739" s="4"/>
      <c r="AC739" s="4"/>
      <c r="AD739" s="4"/>
      <c r="AE739" s="4"/>
      <c r="AF739" s="1"/>
      <c r="AG739" s="1"/>
      <c r="AJ739" s="5"/>
      <c r="AK739" s="2"/>
      <c r="AU739" s="1"/>
      <c r="AY739" s="5"/>
    </row>
    <row r="740" spans="28:51" ht="15" customHeight="1">
      <c r="AB740" s="4"/>
      <c r="AC740" s="4"/>
      <c r="AD740" s="4"/>
      <c r="AE740" s="4"/>
      <c r="AF740" s="1"/>
      <c r="AG740" s="1"/>
      <c r="AJ740" s="5"/>
      <c r="AK740" s="2"/>
      <c r="AU740" s="1"/>
      <c r="AY740" s="5"/>
    </row>
    <row r="741" spans="28:51" ht="15" customHeight="1">
      <c r="AB741" s="4"/>
      <c r="AC741" s="4"/>
      <c r="AD741" s="4"/>
      <c r="AE741" s="4"/>
      <c r="AF741" s="1"/>
      <c r="AG741" s="1"/>
      <c r="AJ741" s="5"/>
      <c r="AK741" s="2"/>
      <c r="AU741" s="1"/>
      <c r="AY741" s="5"/>
    </row>
    <row r="742" spans="28:51" ht="15" customHeight="1">
      <c r="AB742" s="4"/>
      <c r="AC742" s="4"/>
      <c r="AD742" s="4"/>
      <c r="AE742" s="4"/>
      <c r="AF742" s="1"/>
      <c r="AG742" s="1"/>
      <c r="AJ742" s="5"/>
      <c r="AK742" s="2"/>
      <c r="AU742" s="1"/>
      <c r="AY742" s="5"/>
    </row>
    <row r="743" spans="28:51" ht="15" customHeight="1">
      <c r="AB743" s="4"/>
      <c r="AC743" s="4"/>
      <c r="AD743" s="4"/>
      <c r="AE743" s="4"/>
      <c r="AF743" s="1"/>
      <c r="AG743" s="1"/>
      <c r="AJ743" s="5"/>
      <c r="AK743" s="2"/>
      <c r="AU743" s="1"/>
      <c r="AY743" s="5"/>
    </row>
    <row r="744" spans="28:51" ht="15" customHeight="1">
      <c r="AB744" s="4"/>
      <c r="AC744" s="4"/>
      <c r="AD744" s="4"/>
      <c r="AE744" s="4"/>
      <c r="AF744" s="1"/>
      <c r="AG744" s="1"/>
      <c r="AJ744" s="5"/>
      <c r="AK744" s="2"/>
      <c r="AU744" s="1"/>
      <c r="AY744" s="5"/>
    </row>
    <row r="745" spans="28:51" ht="15" customHeight="1">
      <c r="AB745" s="4"/>
      <c r="AC745" s="4"/>
      <c r="AD745" s="4"/>
      <c r="AE745" s="4"/>
      <c r="AF745" s="1"/>
      <c r="AG745" s="1"/>
      <c r="AJ745" s="5"/>
      <c r="AK745" s="2"/>
      <c r="AU745" s="1"/>
      <c r="AY745" s="5"/>
    </row>
    <row r="746" spans="28:51" ht="15" customHeight="1">
      <c r="AB746" s="4"/>
      <c r="AC746" s="4"/>
      <c r="AD746" s="4"/>
      <c r="AE746" s="4"/>
      <c r="AF746" s="1"/>
      <c r="AG746" s="1"/>
      <c r="AJ746" s="5"/>
      <c r="AK746" s="2"/>
      <c r="AU746" s="1"/>
      <c r="AY746" s="5"/>
    </row>
    <row r="747" spans="28:51" ht="15" customHeight="1">
      <c r="AB747" s="4"/>
      <c r="AC747" s="4"/>
      <c r="AD747" s="4"/>
      <c r="AE747" s="4"/>
      <c r="AF747" s="1"/>
      <c r="AG747" s="1"/>
      <c r="AJ747" s="5"/>
      <c r="AK747" s="2"/>
      <c r="AU747" s="1"/>
      <c r="AY747" s="5"/>
    </row>
    <row r="748" spans="28:51" ht="15" customHeight="1">
      <c r="AB748" s="4"/>
      <c r="AC748" s="4"/>
      <c r="AD748" s="4"/>
      <c r="AE748" s="4"/>
      <c r="AF748" s="1"/>
      <c r="AG748" s="1"/>
      <c r="AJ748" s="5"/>
      <c r="AK748" s="2"/>
      <c r="AU748" s="1"/>
      <c r="AY748" s="5"/>
    </row>
    <row r="749" spans="28:51" ht="15" customHeight="1">
      <c r="AB749" s="4"/>
      <c r="AC749" s="4"/>
      <c r="AD749" s="4"/>
      <c r="AE749" s="4"/>
      <c r="AF749" s="1"/>
      <c r="AG749" s="1"/>
      <c r="AJ749" s="5"/>
      <c r="AK749" s="2"/>
      <c r="AU749" s="1"/>
      <c r="AY749" s="5"/>
    </row>
    <row r="750" spans="28:51" ht="15" customHeight="1">
      <c r="AB750" s="4"/>
      <c r="AC750" s="4"/>
      <c r="AD750" s="4"/>
      <c r="AE750" s="4"/>
      <c r="AF750" s="1"/>
      <c r="AG750" s="1"/>
      <c r="AJ750" s="5"/>
      <c r="AK750" s="2"/>
      <c r="AU750" s="1"/>
      <c r="AY750" s="5"/>
    </row>
    <row r="751" spans="28:51" ht="15" customHeight="1">
      <c r="AB751" s="4"/>
      <c r="AC751" s="4"/>
      <c r="AD751" s="4"/>
      <c r="AE751" s="4"/>
      <c r="AF751" s="1"/>
      <c r="AG751" s="1"/>
      <c r="AJ751" s="5"/>
      <c r="AK751" s="2"/>
      <c r="AU751" s="1"/>
      <c r="AY751" s="5"/>
    </row>
    <row r="752" spans="28:51" ht="15" customHeight="1">
      <c r="AB752" s="4"/>
      <c r="AC752" s="4"/>
      <c r="AD752" s="4"/>
      <c r="AE752" s="4"/>
      <c r="AF752" s="1"/>
      <c r="AG752" s="1"/>
      <c r="AJ752" s="5"/>
      <c r="AK752" s="2"/>
      <c r="AU752" s="1"/>
      <c r="AY752" s="5"/>
    </row>
    <row r="753" spans="28:51" ht="15" customHeight="1">
      <c r="AB753" s="4"/>
      <c r="AC753" s="4"/>
      <c r="AD753" s="4"/>
      <c r="AE753" s="4"/>
      <c r="AF753" s="1"/>
      <c r="AG753" s="1"/>
      <c r="AJ753" s="5"/>
      <c r="AK753" s="2"/>
      <c r="AU753" s="1"/>
      <c r="AY753" s="5"/>
    </row>
    <row r="754" spans="28:51" ht="15" customHeight="1">
      <c r="AB754" s="4"/>
      <c r="AC754" s="4"/>
      <c r="AD754" s="4"/>
      <c r="AE754" s="4"/>
      <c r="AF754" s="1"/>
      <c r="AG754" s="1"/>
      <c r="AJ754" s="5"/>
      <c r="AK754" s="2"/>
      <c r="AU754" s="1"/>
      <c r="AY754" s="5"/>
    </row>
    <row r="755" spans="28:51" ht="15" customHeight="1">
      <c r="AB755" s="4"/>
      <c r="AC755" s="4"/>
      <c r="AD755" s="4"/>
      <c r="AE755" s="4"/>
      <c r="AF755" s="1"/>
      <c r="AG755" s="1"/>
      <c r="AJ755" s="5"/>
      <c r="AK755" s="2"/>
      <c r="AU755" s="1"/>
      <c r="AY755" s="5"/>
    </row>
    <row r="756" spans="28:51" ht="15" customHeight="1">
      <c r="AB756" s="4"/>
      <c r="AC756" s="4"/>
      <c r="AD756" s="4"/>
      <c r="AE756" s="4"/>
      <c r="AF756" s="1"/>
      <c r="AG756" s="1"/>
      <c r="AJ756" s="5"/>
      <c r="AK756" s="2"/>
      <c r="AU756" s="1"/>
      <c r="AY756" s="5"/>
    </row>
    <row r="757" spans="28:51" ht="15" customHeight="1">
      <c r="AB757" s="4"/>
      <c r="AC757" s="4"/>
      <c r="AD757" s="4"/>
      <c r="AE757" s="4"/>
      <c r="AF757" s="1"/>
      <c r="AG757" s="1"/>
      <c r="AJ757" s="5"/>
      <c r="AK757" s="2"/>
      <c r="AU757" s="1"/>
      <c r="AY757" s="5"/>
    </row>
    <row r="758" spans="28:51" ht="15" customHeight="1">
      <c r="AB758" s="4"/>
      <c r="AC758" s="4"/>
      <c r="AD758" s="4"/>
      <c r="AE758" s="4"/>
      <c r="AF758" s="1"/>
      <c r="AG758" s="1"/>
      <c r="AJ758" s="5"/>
      <c r="AK758" s="2"/>
      <c r="AU758" s="1"/>
      <c r="AY758" s="5"/>
    </row>
    <row r="759" spans="28:51" ht="15" customHeight="1">
      <c r="AB759" s="4"/>
      <c r="AC759" s="4"/>
      <c r="AD759" s="4"/>
      <c r="AE759" s="4"/>
      <c r="AF759" s="1"/>
      <c r="AG759" s="1"/>
      <c r="AJ759" s="5"/>
      <c r="AK759" s="2"/>
      <c r="AU759" s="1"/>
      <c r="AY759" s="5"/>
    </row>
    <row r="760" spans="28:51" ht="15" customHeight="1">
      <c r="AB760" s="4"/>
      <c r="AC760" s="4"/>
      <c r="AD760" s="4"/>
      <c r="AE760" s="4"/>
      <c r="AF760" s="1"/>
      <c r="AG760" s="1"/>
      <c r="AJ760" s="5"/>
      <c r="AK760" s="2"/>
      <c r="AU760" s="1"/>
      <c r="AY760" s="5"/>
    </row>
    <row r="761" spans="28:51" ht="15" customHeight="1">
      <c r="AB761" s="4"/>
      <c r="AC761" s="4"/>
      <c r="AD761" s="4"/>
      <c r="AE761" s="4"/>
      <c r="AF761" s="1"/>
      <c r="AG761" s="1"/>
      <c r="AJ761" s="5"/>
      <c r="AK761" s="2"/>
      <c r="AU761" s="1"/>
      <c r="AY761" s="5"/>
    </row>
    <row r="762" spans="28:51" ht="15" customHeight="1">
      <c r="AB762" s="4"/>
      <c r="AC762" s="4"/>
      <c r="AD762" s="4"/>
      <c r="AE762" s="4"/>
      <c r="AF762" s="1"/>
      <c r="AG762" s="1"/>
      <c r="AJ762" s="5"/>
      <c r="AK762" s="2"/>
      <c r="AU762" s="1"/>
      <c r="AY762" s="5"/>
    </row>
    <row r="763" spans="28:51" ht="15" customHeight="1">
      <c r="AB763" s="4"/>
      <c r="AC763" s="4"/>
      <c r="AD763" s="4"/>
      <c r="AE763" s="4"/>
      <c r="AF763" s="1"/>
      <c r="AG763" s="1"/>
      <c r="AJ763" s="5"/>
      <c r="AK763" s="2"/>
      <c r="AU763" s="1"/>
      <c r="AY763" s="5"/>
    </row>
    <row r="764" spans="28:51" ht="15" customHeight="1">
      <c r="AB764" s="4"/>
      <c r="AC764" s="4"/>
      <c r="AD764" s="4"/>
      <c r="AE764" s="4"/>
      <c r="AF764" s="1"/>
      <c r="AG764" s="1"/>
      <c r="AJ764" s="5"/>
      <c r="AK764" s="2"/>
      <c r="AU764" s="1"/>
      <c r="AY764" s="5"/>
    </row>
    <row r="765" spans="28:51" ht="15" customHeight="1">
      <c r="AB765" s="4"/>
      <c r="AC765" s="4"/>
      <c r="AD765" s="4"/>
      <c r="AE765" s="4"/>
      <c r="AF765" s="1"/>
      <c r="AG765" s="1"/>
      <c r="AJ765" s="5"/>
      <c r="AK765" s="2"/>
      <c r="AU765" s="1"/>
      <c r="AY765" s="5"/>
    </row>
    <row r="766" spans="28:51" ht="15" customHeight="1">
      <c r="AB766" s="4"/>
      <c r="AC766" s="4"/>
      <c r="AD766" s="4"/>
      <c r="AE766" s="4"/>
      <c r="AF766" s="1"/>
      <c r="AG766" s="1"/>
      <c r="AJ766" s="5"/>
      <c r="AK766" s="2"/>
      <c r="AU766" s="1"/>
      <c r="AY766" s="5"/>
    </row>
    <row r="767" spans="28:51" ht="15" customHeight="1">
      <c r="AB767" s="4"/>
      <c r="AC767" s="4"/>
      <c r="AD767" s="4"/>
      <c r="AE767" s="4"/>
      <c r="AF767" s="1"/>
      <c r="AG767" s="1"/>
      <c r="AJ767" s="5"/>
      <c r="AK767" s="2"/>
      <c r="AU767" s="1"/>
      <c r="AY767" s="5"/>
    </row>
    <row r="768" spans="28:51" ht="15" customHeight="1">
      <c r="AB768" s="4"/>
      <c r="AC768" s="4"/>
      <c r="AD768" s="4"/>
      <c r="AE768" s="4"/>
      <c r="AF768" s="1"/>
      <c r="AG768" s="1"/>
      <c r="AJ768" s="5"/>
      <c r="AK768" s="2"/>
      <c r="AU768" s="1"/>
      <c r="AY768" s="5"/>
    </row>
    <row r="769" spans="28:51" ht="15" customHeight="1">
      <c r="AB769" s="4"/>
      <c r="AC769" s="4"/>
      <c r="AD769" s="4"/>
      <c r="AE769" s="4"/>
      <c r="AF769" s="1"/>
      <c r="AG769" s="1"/>
      <c r="AJ769" s="5"/>
      <c r="AK769" s="2"/>
      <c r="AU769" s="1"/>
      <c r="AY769" s="5"/>
    </row>
    <row r="770" spans="28:51" ht="15" customHeight="1">
      <c r="AB770" s="4"/>
      <c r="AC770" s="4"/>
      <c r="AD770" s="4"/>
      <c r="AE770" s="4"/>
      <c r="AF770" s="1"/>
      <c r="AG770" s="1"/>
      <c r="AJ770" s="5"/>
      <c r="AK770" s="2"/>
      <c r="AU770" s="1"/>
      <c r="AY770" s="5"/>
    </row>
    <row r="771" spans="28:51" ht="15" customHeight="1">
      <c r="AB771" s="4"/>
      <c r="AC771" s="4"/>
      <c r="AD771" s="4"/>
      <c r="AE771" s="4"/>
      <c r="AF771" s="1"/>
      <c r="AG771" s="1"/>
      <c r="AJ771" s="5"/>
      <c r="AK771" s="2"/>
      <c r="AU771" s="1"/>
      <c r="AY771" s="5"/>
    </row>
    <row r="772" spans="28:51" ht="15" customHeight="1">
      <c r="AB772" s="4"/>
      <c r="AC772" s="4"/>
      <c r="AD772" s="4"/>
      <c r="AE772" s="4"/>
      <c r="AF772" s="1"/>
      <c r="AG772" s="1"/>
      <c r="AJ772" s="5"/>
      <c r="AK772" s="2"/>
      <c r="AU772" s="1"/>
      <c r="AY772" s="5"/>
    </row>
    <row r="773" spans="28:51" ht="15" customHeight="1">
      <c r="AB773" s="4"/>
      <c r="AC773" s="4"/>
      <c r="AD773" s="4"/>
      <c r="AE773" s="4"/>
      <c r="AF773" s="1"/>
      <c r="AG773" s="1"/>
      <c r="AJ773" s="5"/>
      <c r="AK773" s="2"/>
      <c r="AU773" s="1"/>
      <c r="AY773" s="5"/>
    </row>
    <row r="774" spans="28:51" ht="15" customHeight="1">
      <c r="AB774" s="4"/>
      <c r="AC774" s="4"/>
      <c r="AD774" s="4"/>
      <c r="AE774" s="4"/>
      <c r="AF774" s="1"/>
      <c r="AG774" s="1"/>
      <c r="AJ774" s="5"/>
      <c r="AK774" s="2"/>
      <c r="AU774" s="1"/>
      <c r="AY774" s="5"/>
    </row>
    <row r="775" spans="28:51" ht="15" customHeight="1">
      <c r="AB775" s="4"/>
      <c r="AC775" s="4"/>
      <c r="AD775" s="4"/>
      <c r="AE775" s="4"/>
      <c r="AF775" s="1"/>
      <c r="AG775" s="1"/>
      <c r="AJ775" s="5"/>
      <c r="AK775" s="2"/>
      <c r="AU775" s="1"/>
      <c r="AY775" s="5"/>
    </row>
    <row r="776" spans="28:51" ht="15" customHeight="1">
      <c r="AB776" s="4"/>
      <c r="AC776" s="4"/>
      <c r="AD776" s="4"/>
      <c r="AE776" s="4"/>
      <c r="AF776" s="1"/>
      <c r="AG776" s="1"/>
      <c r="AJ776" s="5"/>
      <c r="AK776" s="2"/>
      <c r="AU776" s="1"/>
      <c r="AY776" s="5"/>
    </row>
    <row r="777" spans="28:51" ht="15" customHeight="1">
      <c r="AB777" s="4"/>
      <c r="AC777" s="4"/>
      <c r="AD777" s="4"/>
      <c r="AE777" s="4"/>
      <c r="AF777" s="1"/>
      <c r="AG777" s="1"/>
      <c r="AJ777" s="5"/>
      <c r="AK777" s="2"/>
      <c r="AU777" s="1"/>
      <c r="AY777" s="5"/>
    </row>
    <row r="778" spans="28:51" ht="15" customHeight="1">
      <c r="AB778" s="4"/>
      <c r="AC778" s="4"/>
      <c r="AD778" s="4"/>
      <c r="AE778" s="4"/>
      <c r="AF778" s="1"/>
      <c r="AG778" s="1"/>
      <c r="AJ778" s="5"/>
      <c r="AK778" s="2"/>
      <c r="AU778" s="1"/>
      <c r="AY778" s="5"/>
    </row>
    <row r="779" spans="28:51" ht="15" customHeight="1">
      <c r="AB779" s="4"/>
      <c r="AC779" s="4"/>
      <c r="AD779" s="4"/>
      <c r="AE779" s="4"/>
      <c r="AF779" s="1"/>
      <c r="AG779" s="1"/>
      <c r="AJ779" s="5"/>
      <c r="AK779" s="2"/>
      <c r="AU779" s="1"/>
      <c r="AY779" s="5"/>
    </row>
    <row r="780" spans="28:51" ht="15" customHeight="1">
      <c r="AB780" s="4"/>
      <c r="AC780" s="4"/>
      <c r="AD780" s="4"/>
      <c r="AE780" s="4"/>
      <c r="AF780" s="1"/>
      <c r="AG780" s="1"/>
      <c r="AJ780" s="5"/>
      <c r="AK780" s="2"/>
      <c r="AU780" s="1"/>
      <c r="AY780" s="5"/>
    </row>
    <row r="781" spans="28:51" ht="15" customHeight="1">
      <c r="AB781" s="4"/>
      <c r="AC781" s="4"/>
      <c r="AD781" s="4"/>
      <c r="AE781" s="4"/>
      <c r="AF781" s="1"/>
      <c r="AG781" s="1"/>
      <c r="AJ781" s="5"/>
      <c r="AK781" s="2"/>
      <c r="AU781" s="1"/>
      <c r="AY781" s="5"/>
    </row>
    <row r="782" spans="28:51" ht="15" customHeight="1">
      <c r="AB782" s="4"/>
      <c r="AC782" s="4"/>
      <c r="AD782" s="4"/>
      <c r="AE782" s="4"/>
      <c r="AF782" s="1"/>
      <c r="AG782" s="1"/>
      <c r="AJ782" s="5"/>
      <c r="AK782" s="2"/>
      <c r="AU782" s="1"/>
      <c r="AY782" s="5"/>
    </row>
    <row r="783" spans="28:51" ht="15" customHeight="1">
      <c r="AB783" s="4"/>
      <c r="AC783" s="4"/>
      <c r="AD783" s="4"/>
      <c r="AE783" s="4"/>
      <c r="AF783" s="1"/>
      <c r="AG783" s="1"/>
      <c r="AJ783" s="5"/>
      <c r="AK783" s="2"/>
      <c r="AU783" s="1"/>
      <c r="AY783" s="5"/>
    </row>
    <row r="784" spans="28:51" ht="15" customHeight="1">
      <c r="AB784" s="4"/>
      <c r="AC784" s="4"/>
      <c r="AD784" s="4"/>
      <c r="AE784" s="4"/>
      <c r="AF784" s="1"/>
      <c r="AG784" s="1"/>
      <c r="AJ784" s="5"/>
      <c r="AK784" s="2"/>
      <c r="AU784" s="1"/>
      <c r="AY784" s="5"/>
    </row>
    <row r="785" spans="28:51" ht="15" customHeight="1">
      <c r="AB785" s="4"/>
      <c r="AC785" s="4"/>
      <c r="AD785" s="4"/>
      <c r="AE785" s="4"/>
      <c r="AF785" s="1"/>
      <c r="AG785" s="1"/>
      <c r="AJ785" s="5"/>
      <c r="AK785" s="2"/>
      <c r="AU785" s="1"/>
      <c r="AY785" s="5"/>
    </row>
    <row r="786" spans="28:51" ht="15" customHeight="1">
      <c r="AB786" s="4"/>
      <c r="AC786" s="4"/>
      <c r="AD786" s="4"/>
      <c r="AE786" s="4"/>
      <c r="AF786" s="1"/>
      <c r="AG786" s="1"/>
      <c r="AJ786" s="5"/>
      <c r="AK786" s="2"/>
      <c r="AU786" s="1"/>
      <c r="AY786" s="5"/>
    </row>
    <row r="787" spans="28:51" ht="15" customHeight="1">
      <c r="AB787" s="4"/>
      <c r="AC787" s="4"/>
      <c r="AD787" s="4"/>
      <c r="AE787" s="4"/>
      <c r="AF787" s="1"/>
      <c r="AG787" s="1"/>
      <c r="AJ787" s="5"/>
      <c r="AK787" s="2"/>
      <c r="AU787" s="1"/>
      <c r="AY787" s="5"/>
    </row>
    <row r="788" spans="28:51" ht="15" customHeight="1">
      <c r="AB788" s="4"/>
      <c r="AC788" s="4"/>
      <c r="AD788" s="4"/>
      <c r="AE788" s="4"/>
      <c r="AF788" s="1"/>
      <c r="AG788" s="1"/>
      <c r="AJ788" s="5"/>
      <c r="AK788" s="2"/>
      <c r="AU788" s="1"/>
      <c r="AY788" s="5"/>
    </row>
    <row r="789" spans="28:51" ht="15" customHeight="1">
      <c r="AB789" s="4"/>
      <c r="AC789" s="4"/>
      <c r="AD789" s="4"/>
      <c r="AE789" s="4"/>
      <c r="AF789" s="1"/>
      <c r="AG789" s="1"/>
      <c r="AJ789" s="5"/>
      <c r="AK789" s="2"/>
      <c r="AU789" s="1"/>
      <c r="AY789" s="5"/>
    </row>
    <row r="790" spans="28:51" ht="15" customHeight="1">
      <c r="AB790" s="4"/>
      <c r="AC790" s="4"/>
      <c r="AD790" s="4"/>
      <c r="AE790" s="4"/>
      <c r="AF790" s="1"/>
      <c r="AG790" s="1"/>
      <c r="AJ790" s="5"/>
      <c r="AK790" s="2"/>
      <c r="AU790" s="1"/>
      <c r="AY790" s="5"/>
    </row>
    <row r="791" spans="28:51" ht="15" customHeight="1">
      <c r="AB791" s="4"/>
      <c r="AC791" s="4"/>
      <c r="AD791" s="4"/>
      <c r="AE791" s="4"/>
      <c r="AF791" s="1"/>
      <c r="AG791" s="1"/>
      <c r="AJ791" s="5"/>
      <c r="AK791" s="2"/>
      <c r="AU791" s="1"/>
      <c r="AY791" s="5"/>
    </row>
    <row r="792" spans="28:51" ht="15" customHeight="1">
      <c r="AB792" s="4"/>
      <c r="AC792" s="4"/>
      <c r="AD792" s="4"/>
      <c r="AE792" s="4"/>
      <c r="AF792" s="1"/>
      <c r="AG792" s="1"/>
      <c r="AJ792" s="5"/>
      <c r="AK792" s="2"/>
      <c r="AU792" s="1"/>
      <c r="AY792" s="5"/>
    </row>
    <row r="793" spans="28:51" ht="15" customHeight="1">
      <c r="AB793" s="4"/>
      <c r="AC793" s="4"/>
      <c r="AD793" s="4"/>
      <c r="AE793" s="4"/>
      <c r="AF793" s="1"/>
      <c r="AG793" s="1"/>
      <c r="AJ793" s="5"/>
      <c r="AK793" s="2"/>
      <c r="AU793" s="1"/>
      <c r="AY793" s="5"/>
    </row>
    <row r="794" spans="28:51" ht="15" customHeight="1">
      <c r="AB794" s="4"/>
      <c r="AC794" s="4"/>
      <c r="AD794" s="4"/>
      <c r="AE794" s="4"/>
      <c r="AF794" s="1"/>
      <c r="AG794" s="1"/>
      <c r="AJ794" s="5"/>
      <c r="AK794" s="2"/>
      <c r="AU794" s="1"/>
      <c r="AY794" s="5"/>
    </row>
    <row r="795" spans="28:51" ht="15" customHeight="1">
      <c r="AB795" s="4"/>
      <c r="AC795" s="4"/>
      <c r="AD795" s="4"/>
      <c r="AE795" s="4"/>
      <c r="AF795" s="1"/>
      <c r="AG795" s="1"/>
      <c r="AJ795" s="5"/>
      <c r="AK795" s="2"/>
      <c r="AU795" s="1"/>
      <c r="AY795" s="5"/>
    </row>
    <row r="796" spans="28:51" ht="15" customHeight="1">
      <c r="AB796" s="4"/>
      <c r="AC796" s="4"/>
      <c r="AD796" s="4"/>
      <c r="AE796" s="4"/>
      <c r="AF796" s="1"/>
      <c r="AG796" s="1"/>
      <c r="AJ796" s="5"/>
      <c r="AK796" s="2"/>
      <c r="AU796" s="1"/>
      <c r="AY796" s="5"/>
    </row>
    <row r="797" spans="28:51" ht="15" customHeight="1">
      <c r="AB797" s="4"/>
      <c r="AC797" s="4"/>
      <c r="AD797" s="4"/>
      <c r="AE797" s="4"/>
      <c r="AF797" s="1"/>
      <c r="AG797" s="1"/>
      <c r="AJ797" s="5"/>
      <c r="AK797" s="2"/>
      <c r="AU797" s="1"/>
      <c r="AY797" s="5"/>
    </row>
    <row r="798" spans="28:51" ht="15" customHeight="1">
      <c r="AB798" s="4"/>
      <c r="AC798" s="4"/>
      <c r="AD798" s="4"/>
      <c r="AE798" s="4"/>
      <c r="AF798" s="1"/>
      <c r="AG798" s="1"/>
      <c r="AJ798" s="5"/>
      <c r="AK798" s="2"/>
      <c r="AU798" s="1"/>
      <c r="AY798" s="5"/>
    </row>
    <row r="799" spans="28:51" ht="15" customHeight="1">
      <c r="AB799" s="4"/>
      <c r="AC799" s="4"/>
      <c r="AD799" s="4"/>
      <c r="AE799" s="4"/>
      <c r="AF799" s="1"/>
      <c r="AG799" s="1"/>
      <c r="AJ799" s="5"/>
      <c r="AK799" s="2"/>
      <c r="AU799" s="1"/>
      <c r="AY799" s="5"/>
    </row>
    <row r="800" spans="28:51" ht="15" customHeight="1">
      <c r="AB800" s="4"/>
      <c r="AC800" s="4"/>
      <c r="AD800" s="4"/>
      <c r="AE800" s="4"/>
      <c r="AF800" s="1"/>
      <c r="AG800" s="1"/>
      <c r="AJ800" s="5"/>
      <c r="AK800" s="2"/>
      <c r="AU800" s="1"/>
      <c r="AY800" s="5"/>
    </row>
    <row r="801" spans="28:51" ht="15" customHeight="1">
      <c r="AB801" s="4"/>
      <c r="AC801" s="4"/>
      <c r="AD801" s="4"/>
      <c r="AE801" s="4"/>
      <c r="AF801" s="1"/>
      <c r="AG801" s="1"/>
      <c r="AJ801" s="5"/>
      <c r="AK801" s="2"/>
      <c r="AU801" s="1"/>
      <c r="AY801" s="5"/>
    </row>
    <row r="802" spans="28:51" ht="15" customHeight="1">
      <c r="AB802" s="4"/>
      <c r="AC802" s="4"/>
      <c r="AD802" s="4"/>
      <c r="AE802" s="4"/>
      <c r="AF802" s="1"/>
      <c r="AG802" s="1"/>
      <c r="AJ802" s="5"/>
      <c r="AK802" s="2"/>
      <c r="AU802" s="1"/>
      <c r="AY802" s="5"/>
    </row>
    <row r="803" spans="28:51" ht="15" customHeight="1">
      <c r="AB803" s="4"/>
      <c r="AC803" s="4"/>
      <c r="AD803" s="4"/>
      <c r="AE803" s="4"/>
      <c r="AF803" s="1"/>
      <c r="AG803" s="1"/>
      <c r="AJ803" s="5"/>
      <c r="AK803" s="2"/>
      <c r="AU803" s="1"/>
      <c r="AY803" s="5"/>
    </row>
    <row r="804" spans="28:51" ht="15" customHeight="1">
      <c r="AB804" s="4"/>
      <c r="AC804" s="4"/>
      <c r="AD804" s="4"/>
      <c r="AE804" s="4"/>
      <c r="AF804" s="1"/>
      <c r="AG804" s="1"/>
      <c r="AJ804" s="5"/>
      <c r="AK804" s="2"/>
      <c r="AU804" s="1"/>
      <c r="AY804" s="5"/>
    </row>
    <row r="805" spans="28:51" ht="15" customHeight="1">
      <c r="AB805" s="4"/>
      <c r="AC805" s="4"/>
      <c r="AD805" s="4"/>
      <c r="AE805" s="4"/>
      <c r="AF805" s="1"/>
      <c r="AG805" s="1"/>
      <c r="AJ805" s="5"/>
      <c r="AK805" s="2"/>
      <c r="AU805" s="1"/>
      <c r="AY805" s="5"/>
    </row>
    <row r="806" spans="28:51" ht="15" customHeight="1">
      <c r="AB806" s="4"/>
      <c r="AC806" s="4"/>
      <c r="AD806" s="4"/>
      <c r="AE806" s="4"/>
      <c r="AF806" s="1"/>
      <c r="AG806" s="1"/>
      <c r="AJ806" s="5"/>
      <c r="AK806" s="2"/>
      <c r="AU806" s="1"/>
      <c r="AY806" s="5"/>
    </row>
    <row r="807" spans="28:51" ht="15" customHeight="1">
      <c r="AB807" s="4"/>
      <c r="AC807" s="4"/>
      <c r="AD807" s="4"/>
      <c r="AE807" s="4"/>
      <c r="AF807" s="1"/>
      <c r="AG807" s="1"/>
      <c r="AJ807" s="5"/>
      <c r="AK807" s="2"/>
      <c r="AU807" s="1"/>
      <c r="AY807" s="5"/>
    </row>
    <row r="808" spans="28:51" ht="15" customHeight="1">
      <c r="AB808" s="4"/>
      <c r="AC808" s="4"/>
      <c r="AD808" s="4"/>
      <c r="AE808" s="4"/>
      <c r="AF808" s="1"/>
      <c r="AG808" s="1"/>
      <c r="AJ808" s="5"/>
      <c r="AK808" s="2"/>
      <c r="AU808" s="1"/>
      <c r="AY808" s="5"/>
    </row>
    <row r="809" spans="28:51" ht="15" customHeight="1">
      <c r="AB809" s="4"/>
      <c r="AC809" s="4"/>
      <c r="AD809" s="4"/>
      <c r="AE809" s="4"/>
      <c r="AF809" s="1"/>
      <c r="AG809" s="1"/>
      <c r="AJ809" s="5"/>
      <c r="AK809" s="2"/>
      <c r="AU809" s="1"/>
      <c r="AY809" s="5"/>
    </row>
    <row r="810" spans="28:51" ht="15" customHeight="1">
      <c r="AB810" s="4"/>
      <c r="AC810" s="4"/>
      <c r="AD810" s="4"/>
      <c r="AE810" s="4"/>
      <c r="AF810" s="1"/>
      <c r="AG810" s="1"/>
      <c r="AJ810" s="5"/>
      <c r="AK810" s="2"/>
      <c r="AU810" s="1"/>
      <c r="AY810" s="5"/>
    </row>
    <row r="811" spans="28:51" ht="15" customHeight="1">
      <c r="AB811" s="4"/>
      <c r="AC811" s="4"/>
      <c r="AD811" s="4"/>
      <c r="AE811" s="4"/>
      <c r="AF811" s="1"/>
      <c r="AG811" s="1"/>
      <c r="AJ811" s="5"/>
      <c r="AK811" s="2"/>
      <c r="AU811" s="1"/>
      <c r="AY811" s="5"/>
    </row>
    <row r="812" spans="28:51" ht="15" customHeight="1">
      <c r="AB812" s="4"/>
      <c r="AC812" s="4"/>
      <c r="AD812" s="4"/>
      <c r="AE812" s="4"/>
      <c r="AF812" s="1"/>
      <c r="AG812" s="1"/>
      <c r="AJ812" s="5"/>
      <c r="AK812" s="2"/>
      <c r="AU812" s="1"/>
      <c r="AY812" s="5"/>
    </row>
    <row r="813" spans="28:51" ht="15" customHeight="1">
      <c r="AB813" s="4"/>
      <c r="AC813" s="4"/>
      <c r="AD813" s="4"/>
      <c r="AE813" s="4"/>
      <c r="AF813" s="1"/>
      <c r="AG813" s="1"/>
      <c r="AJ813" s="5"/>
      <c r="AK813" s="2"/>
      <c r="AU813" s="1"/>
      <c r="AY813" s="5"/>
    </row>
    <row r="814" spans="28:51" ht="15" customHeight="1">
      <c r="AB814" s="4"/>
      <c r="AC814" s="4"/>
      <c r="AD814" s="4"/>
      <c r="AE814" s="4"/>
      <c r="AF814" s="1"/>
      <c r="AG814" s="1"/>
      <c r="AJ814" s="5"/>
      <c r="AK814" s="2"/>
      <c r="AU814" s="1"/>
      <c r="AY814" s="5"/>
    </row>
    <row r="815" spans="28:51" ht="15" customHeight="1">
      <c r="AB815" s="4"/>
      <c r="AC815" s="4"/>
      <c r="AD815" s="4"/>
      <c r="AE815" s="4"/>
      <c r="AF815" s="1"/>
      <c r="AG815" s="1"/>
      <c r="AJ815" s="5"/>
      <c r="AK815" s="2"/>
      <c r="AU815" s="1"/>
      <c r="AY815" s="5"/>
    </row>
    <row r="816" spans="28:51" ht="15" customHeight="1">
      <c r="AB816" s="4"/>
      <c r="AC816" s="4"/>
      <c r="AD816" s="4"/>
      <c r="AE816" s="4"/>
      <c r="AF816" s="1"/>
      <c r="AG816" s="1"/>
      <c r="AJ816" s="5"/>
      <c r="AK816" s="2"/>
      <c r="AU816" s="1"/>
      <c r="AY816" s="5"/>
    </row>
    <row r="817" spans="28:51" ht="15" customHeight="1">
      <c r="AB817" s="4"/>
      <c r="AC817" s="4"/>
      <c r="AD817" s="4"/>
      <c r="AE817" s="4"/>
      <c r="AF817" s="1"/>
      <c r="AG817" s="1"/>
      <c r="AJ817" s="5"/>
      <c r="AK817" s="2"/>
      <c r="AU817" s="1"/>
      <c r="AY817" s="5"/>
    </row>
    <row r="818" spans="28:51" ht="15" customHeight="1">
      <c r="AB818" s="4"/>
      <c r="AC818" s="4"/>
      <c r="AD818" s="4"/>
      <c r="AE818" s="4"/>
      <c r="AF818" s="1"/>
      <c r="AG818" s="1"/>
      <c r="AJ818" s="5"/>
      <c r="AK818" s="2"/>
      <c r="AU818" s="1"/>
      <c r="AY818" s="5"/>
    </row>
    <row r="819" spans="28:51" ht="15" customHeight="1">
      <c r="AB819" s="4"/>
      <c r="AC819" s="4"/>
      <c r="AD819" s="4"/>
      <c r="AE819" s="4"/>
      <c r="AF819" s="1"/>
      <c r="AG819" s="1"/>
      <c r="AJ819" s="5"/>
      <c r="AK819" s="2"/>
      <c r="AU819" s="1"/>
      <c r="AY819" s="5"/>
    </row>
    <row r="820" spans="28:51" ht="15" customHeight="1">
      <c r="AB820" s="4"/>
      <c r="AC820" s="4"/>
      <c r="AD820" s="4"/>
      <c r="AE820" s="4"/>
      <c r="AF820" s="1"/>
      <c r="AG820" s="1"/>
      <c r="AJ820" s="5"/>
      <c r="AK820" s="2"/>
      <c r="AU820" s="1"/>
      <c r="AY820" s="5"/>
    </row>
    <row r="821" spans="28:51" ht="15" customHeight="1">
      <c r="AB821" s="4"/>
      <c r="AC821" s="4"/>
      <c r="AD821" s="4"/>
      <c r="AE821" s="4"/>
      <c r="AF821" s="1"/>
      <c r="AG821" s="1"/>
      <c r="AJ821" s="5"/>
      <c r="AK821" s="2"/>
      <c r="AU821" s="1"/>
      <c r="AY821" s="5"/>
    </row>
    <row r="822" spans="28:51" ht="15" customHeight="1">
      <c r="AB822" s="4"/>
      <c r="AC822" s="4"/>
      <c r="AD822" s="4"/>
      <c r="AE822" s="4"/>
      <c r="AF822" s="1"/>
      <c r="AG822" s="1"/>
      <c r="AJ822" s="5"/>
      <c r="AK822" s="2"/>
      <c r="AU822" s="1"/>
      <c r="AY822" s="5"/>
    </row>
    <row r="823" spans="28:51" ht="15" customHeight="1">
      <c r="AB823" s="4"/>
      <c r="AC823" s="4"/>
      <c r="AD823" s="4"/>
      <c r="AE823" s="4"/>
      <c r="AF823" s="1"/>
      <c r="AG823" s="1"/>
      <c r="AJ823" s="5"/>
      <c r="AK823" s="2"/>
      <c r="AU823" s="1"/>
      <c r="AY823" s="5"/>
    </row>
    <row r="824" spans="28:51" ht="15" customHeight="1">
      <c r="AB824" s="4"/>
      <c r="AC824" s="4"/>
      <c r="AD824" s="4"/>
      <c r="AE824" s="4"/>
      <c r="AF824" s="1"/>
      <c r="AG824" s="1"/>
      <c r="AJ824" s="5"/>
      <c r="AK824" s="2"/>
      <c r="AU824" s="1"/>
      <c r="AY824" s="5"/>
    </row>
    <row r="825" spans="28:51" ht="15" customHeight="1">
      <c r="AB825" s="4"/>
      <c r="AC825" s="4"/>
      <c r="AD825" s="4"/>
      <c r="AE825" s="4"/>
      <c r="AF825" s="1"/>
      <c r="AG825" s="1"/>
      <c r="AJ825" s="5"/>
      <c r="AK825" s="2"/>
      <c r="AU825" s="1"/>
      <c r="AY825" s="5"/>
    </row>
    <row r="826" spans="28:51" ht="15" customHeight="1">
      <c r="AB826" s="4"/>
      <c r="AC826" s="4"/>
      <c r="AD826" s="4"/>
      <c r="AE826" s="4"/>
      <c r="AF826" s="1"/>
      <c r="AG826" s="1"/>
      <c r="AJ826" s="5"/>
      <c r="AK826" s="2"/>
      <c r="AU826" s="1"/>
      <c r="AY826" s="5"/>
    </row>
    <row r="827" spans="28:51" ht="15" customHeight="1">
      <c r="AB827" s="4"/>
      <c r="AC827" s="4"/>
      <c r="AD827" s="4"/>
      <c r="AE827" s="4"/>
      <c r="AF827" s="1"/>
      <c r="AG827" s="1"/>
      <c r="AJ827" s="5"/>
      <c r="AK827" s="2"/>
      <c r="AU827" s="1"/>
      <c r="AY827" s="5"/>
    </row>
    <row r="828" spans="28:51" ht="15" customHeight="1">
      <c r="AB828" s="4"/>
      <c r="AC828" s="4"/>
      <c r="AD828" s="4"/>
      <c r="AE828" s="4"/>
      <c r="AF828" s="1"/>
      <c r="AG828" s="1"/>
      <c r="AJ828" s="5"/>
      <c r="AK828" s="2"/>
      <c r="AU828" s="1"/>
      <c r="AY828" s="5"/>
    </row>
    <row r="829" spans="28:51" ht="15" customHeight="1">
      <c r="AB829" s="4"/>
      <c r="AC829" s="4"/>
      <c r="AD829" s="4"/>
      <c r="AE829" s="4"/>
      <c r="AF829" s="1"/>
      <c r="AG829" s="1"/>
      <c r="AJ829" s="5"/>
      <c r="AK829" s="2"/>
      <c r="AU829" s="1"/>
      <c r="AY829" s="5"/>
    </row>
    <row r="830" spans="28:51" ht="15" customHeight="1">
      <c r="AB830" s="4"/>
      <c r="AC830" s="4"/>
      <c r="AD830" s="4"/>
      <c r="AE830" s="4"/>
      <c r="AF830" s="1"/>
      <c r="AG830" s="1"/>
      <c r="AJ830" s="5"/>
      <c r="AK830" s="2"/>
      <c r="AU830" s="1"/>
      <c r="AY830" s="5"/>
    </row>
    <row r="831" spans="28:51" ht="15" customHeight="1">
      <c r="AB831" s="4"/>
      <c r="AC831" s="4"/>
      <c r="AD831" s="4"/>
      <c r="AE831" s="4"/>
      <c r="AF831" s="1"/>
      <c r="AG831" s="1"/>
      <c r="AJ831" s="5"/>
      <c r="AK831" s="2"/>
      <c r="AU831" s="1"/>
      <c r="AY831" s="5"/>
    </row>
    <row r="832" spans="28:51" ht="15" customHeight="1">
      <c r="AB832" s="4"/>
      <c r="AC832" s="4"/>
      <c r="AD832" s="4"/>
      <c r="AE832" s="4"/>
      <c r="AF832" s="1"/>
      <c r="AG832" s="1"/>
      <c r="AJ832" s="5"/>
      <c r="AK832" s="2"/>
      <c r="AU832" s="1"/>
      <c r="AY832" s="5"/>
    </row>
    <row r="833" spans="28:51" ht="15" customHeight="1">
      <c r="AB833" s="4"/>
      <c r="AC833" s="4"/>
      <c r="AD833" s="4"/>
      <c r="AE833" s="4"/>
      <c r="AF833" s="1"/>
      <c r="AG833" s="1"/>
      <c r="AJ833" s="5"/>
      <c r="AK833" s="2"/>
      <c r="AU833" s="1"/>
      <c r="AY833" s="5"/>
    </row>
    <row r="834" spans="28:51" ht="15" customHeight="1">
      <c r="AB834" s="4"/>
      <c r="AC834" s="4"/>
      <c r="AD834" s="4"/>
      <c r="AE834" s="4"/>
      <c r="AF834" s="1"/>
      <c r="AG834" s="1"/>
      <c r="AJ834" s="5"/>
      <c r="AK834" s="2"/>
      <c r="AU834" s="1"/>
      <c r="AY834" s="5"/>
    </row>
    <row r="835" spans="28:51" ht="15" customHeight="1">
      <c r="AB835" s="4"/>
      <c r="AC835" s="4"/>
      <c r="AD835" s="4"/>
      <c r="AE835" s="4"/>
      <c r="AF835" s="1"/>
      <c r="AG835" s="1"/>
      <c r="AJ835" s="5"/>
      <c r="AK835" s="2"/>
      <c r="AU835" s="1"/>
      <c r="AY835" s="5"/>
    </row>
    <row r="836" spans="28:51" ht="15" customHeight="1">
      <c r="AB836" s="4"/>
      <c r="AC836" s="4"/>
      <c r="AD836" s="4"/>
      <c r="AE836" s="4"/>
      <c r="AF836" s="1"/>
      <c r="AG836" s="1"/>
      <c r="AJ836" s="5"/>
      <c r="AK836" s="2"/>
      <c r="AU836" s="1"/>
      <c r="AY836" s="5"/>
    </row>
    <row r="837" spans="28:51" ht="15" customHeight="1">
      <c r="AB837" s="4"/>
      <c r="AC837" s="4"/>
      <c r="AD837" s="4"/>
      <c r="AE837" s="4"/>
      <c r="AF837" s="1"/>
      <c r="AG837" s="1"/>
      <c r="AJ837" s="5"/>
      <c r="AK837" s="2"/>
      <c r="AU837" s="1"/>
      <c r="AY837" s="5"/>
    </row>
    <row r="838" spans="28:51" ht="15" customHeight="1">
      <c r="AB838" s="4"/>
      <c r="AC838" s="4"/>
      <c r="AD838" s="4"/>
      <c r="AE838" s="4"/>
      <c r="AF838" s="1"/>
      <c r="AG838" s="1"/>
      <c r="AJ838" s="5"/>
      <c r="AK838" s="2"/>
      <c r="AU838" s="1"/>
      <c r="AY838" s="5"/>
    </row>
    <row r="839" spans="28:51" ht="15" customHeight="1">
      <c r="AB839" s="4"/>
      <c r="AC839" s="4"/>
      <c r="AD839" s="4"/>
      <c r="AE839" s="4"/>
      <c r="AF839" s="1"/>
      <c r="AG839" s="1"/>
      <c r="AJ839" s="5"/>
      <c r="AK839" s="2"/>
      <c r="AU839" s="1"/>
      <c r="AY839" s="5"/>
    </row>
    <row r="840" spans="28:51" ht="15" customHeight="1">
      <c r="AB840" s="4"/>
      <c r="AC840" s="4"/>
      <c r="AD840" s="4"/>
      <c r="AE840" s="4"/>
      <c r="AF840" s="1"/>
      <c r="AG840" s="1"/>
      <c r="AJ840" s="5"/>
      <c r="AK840" s="2"/>
      <c r="AU840" s="1"/>
      <c r="AY840" s="5"/>
    </row>
    <row r="841" spans="28:51" ht="15" customHeight="1">
      <c r="AB841" s="4"/>
      <c r="AC841" s="4"/>
      <c r="AD841" s="4"/>
      <c r="AE841" s="4"/>
      <c r="AF841" s="1"/>
      <c r="AG841" s="1"/>
      <c r="AJ841" s="5"/>
      <c r="AK841" s="2"/>
      <c r="AU841" s="1"/>
      <c r="AY841" s="5"/>
    </row>
    <row r="842" spans="28:51" ht="15" customHeight="1">
      <c r="AB842" s="4"/>
      <c r="AC842" s="4"/>
      <c r="AD842" s="4"/>
      <c r="AE842" s="4"/>
      <c r="AF842" s="1"/>
      <c r="AG842" s="1"/>
      <c r="AJ842" s="5"/>
      <c r="AK842" s="2"/>
      <c r="AU842" s="1"/>
      <c r="AY842" s="5"/>
    </row>
    <row r="843" spans="28:51" ht="15" customHeight="1">
      <c r="AB843" s="4"/>
      <c r="AC843" s="4"/>
      <c r="AD843" s="4"/>
      <c r="AE843" s="4"/>
      <c r="AF843" s="1"/>
      <c r="AG843" s="1"/>
      <c r="AJ843" s="5"/>
      <c r="AK843" s="2"/>
      <c r="AU843" s="1"/>
      <c r="AY843" s="5"/>
    </row>
    <row r="844" spans="28:51" ht="15" customHeight="1">
      <c r="AB844" s="4"/>
      <c r="AC844" s="4"/>
      <c r="AD844" s="4"/>
      <c r="AE844" s="4"/>
      <c r="AF844" s="1"/>
      <c r="AG844" s="1"/>
      <c r="AJ844" s="5"/>
      <c r="AK844" s="2"/>
      <c r="AU844" s="1"/>
      <c r="AY844" s="5"/>
    </row>
    <row r="845" spans="28:51" ht="15" customHeight="1">
      <c r="AB845" s="4"/>
      <c r="AC845" s="4"/>
      <c r="AD845" s="4"/>
      <c r="AE845" s="4"/>
      <c r="AF845" s="1"/>
      <c r="AG845" s="1"/>
      <c r="AJ845" s="5"/>
      <c r="AK845" s="2"/>
      <c r="AU845" s="1"/>
      <c r="AY845" s="5"/>
    </row>
    <row r="846" spans="28:51" ht="15" customHeight="1">
      <c r="AB846" s="4"/>
      <c r="AC846" s="4"/>
      <c r="AD846" s="4"/>
      <c r="AE846" s="4"/>
      <c r="AF846" s="1"/>
      <c r="AG846" s="1"/>
      <c r="AJ846" s="5"/>
      <c r="AK846" s="2"/>
      <c r="AU846" s="1"/>
      <c r="AY846" s="5"/>
    </row>
    <row r="847" spans="28:51" ht="15" customHeight="1">
      <c r="AB847" s="4"/>
      <c r="AC847" s="4"/>
      <c r="AD847" s="4"/>
      <c r="AE847" s="4"/>
      <c r="AF847" s="1"/>
      <c r="AG847" s="1"/>
      <c r="AJ847" s="5"/>
      <c r="AK847" s="2"/>
      <c r="AU847" s="1"/>
      <c r="AY847" s="5"/>
    </row>
    <row r="848" spans="28:51" ht="15" customHeight="1">
      <c r="AB848" s="4"/>
      <c r="AC848" s="4"/>
      <c r="AD848" s="4"/>
      <c r="AE848" s="4"/>
      <c r="AF848" s="1"/>
      <c r="AG848" s="1"/>
      <c r="AJ848" s="5"/>
      <c r="AK848" s="2"/>
      <c r="AU848" s="1"/>
      <c r="AY848" s="5"/>
    </row>
    <row r="849" spans="28:51" ht="15" customHeight="1">
      <c r="AB849" s="4"/>
      <c r="AC849" s="4"/>
      <c r="AD849" s="4"/>
      <c r="AE849" s="4"/>
      <c r="AF849" s="1"/>
      <c r="AG849" s="1"/>
      <c r="AJ849" s="5"/>
      <c r="AK849" s="2"/>
      <c r="AU849" s="1"/>
      <c r="AY849" s="5"/>
    </row>
    <row r="850" spans="28:51" ht="15" customHeight="1">
      <c r="AB850" s="4"/>
      <c r="AC850" s="4"/>
      <c r="AD850" s="4"/>
      <c r="AE850" s="4"/>
      <c r="AF850" s="1"/>
      <c r="AG850" s="1"/>
      <c r="AJ850" s="5"/>
      <c r="AK850" s="2"/>
      <c r="AU850" s="1"/>
      <c r="AY850" s="5"/>
    </row>
    <row r="851" spans="28:51" ht="15" customHeight="1">
      <c r="AB851" s="4"/>
      <c r="AC851" s="4"/>
      <c r="AD851" s="4"/>
      <c r="AE851" s="4"/>
      <c r="AF851" s="1"/>
      <c r="AG851" s="1"/>
      <c r="AJ851" s="5"/>
      <c r="AK851" s="2"/>
      <c r="AU851" s="1"/>
      <c r="AY851" s="5"/>
    </row>
    <row r="852" spans="28:51" ht="15" customHeight="1">
      <c r="AB852" s="4"/>
      <c r="AC852" s="4"/>
      <c r="AD852" s="4"/>
      <c r="AE852" s="4"/>
      <c r="AF852" s="1"/>
      <c r="AG852" s="1"/>
      <c r="AJ852" s="5"/>
      <c r="AK852" s="2"/>
      <c r="AU852" s="1"/>
      <c r="AY852" s="5"/>
    </row>
    <row r="853" spans="28:51" ht="15" customHeight="1">
      <c r="AB853" s="4"/>
      <c r="AC853" s="4"/>
      <c r="AD853" s="4"/>
      <c r="AE853" s="4"/>
      <c r="AF853" s="1"/>
      <c r="AG853" s="1"/>
      <c r="AJ853" s="5"/>
      <c r="AK853" s="2"/>
      <c r="AU853" s="1"/>
      <c r="AY853" s="5"/>
    </row>
    <row r="854" spans="28:51" ht="15" customHeight="1">
      <c r="AB854" s="4"/>
      <c r="AC854" s="4"/>
      <c r="AD854" s="4"/>
      <c r="AE854" s="4"/>
      <c r="AF854" s="1"/>
      <c r="AG854" s="1"/>
      <c r="AJ854" s="5"/>
      <c r="AK854" s="2"/>
      <c r="AU854" s="1"/>
      <c r="AY854" s="5"/>
    </row>
    <row r="855" spans="28:51" ht="15" customHeight="1">
      <c r="AB855" s="4"/>
      <c r="AC855" s="4"/>
      <c r="AD855" s="4"/>
      <c r="AE855" s="4"/>
      <c r="AF855" s="1"/>
      <c r="AG855" s="1"/>
      <c r="AJ855" s="5"/>
      <c r="AK855" s="2"/>
      <c r="AU855" s="1"/>
      <c r="AY855" s="5"/>
    </row>
    <row r="856" spans="28:51" ht="15" customHeight="1">
      <c r="AB856" s="4"/>
      <c r="AC856" s="4"/>
      <c r="AD856" s="4"/>
      <c r="AE856" s="4"/>
      <c r="AF856" s="1"/>
      <c r="AG856" s="1"/>
      <c r="AJ856" s="5"/>
      <c r="AK856" s="2"/>
      <c r="AU856" s="1"/>
      <c r="AY856" s="5"/>
    </row>
    <row r="857" spans="28:51" ht="15" customHeight="1">
      <c r="AB857" s="4"/>
      <c r="AC857" s="4"/>
      <c r="AD857" s="4"/>
      <c r="AE857" s="4"/>
      <c r="AF857" s="1"/>
      <c r="AG857" s="1"/>
      <c r="AJ857" s="5"/>
      <c r="AK857" s="2"/>
      <c r="AU857" s="1"/>
      <c r="AY857" s="5"/>
    </row>
    <row r="858" spans="28:51" ht="15" customHeight="1">
      <c r="AB858" s="4"/>
      <c r="AC858" s="4"/>
      <c r="AD858" s="4"/>
      <c r="AE858" s="4"/>
      <c r="AF858" s="1"/>
      <c r="AG858" s="1"/>
      <c r="AJ858" s="5"/>
      <c r="AK858" s="2"/>
      <c r="AU858" s="1"/>
      <c r="AY858" s="5"/>
    </row>
    <row r="859" spans="28:51" ht="15" customHeight="1">
      <c r="AB859" s="4"/>
      <c r="AC859" s="4"/>
      <c r="AD859" s="4"/>
      <c r="AE859" s="4"/>
      <c r="AF859" s="1"/>
      <c r="AG859" s="1"/>
      <c r="AJ859" s="5"/>
      <c r="AK859" s="2"/>
      <c r="AU859" s="1"/>
      <c r="AY859" s="5"/>
    </row>
    <row r="860" spans="28:51" ht="15" customHeight="1">
      <c r="AB860" s="4"/>
      <c r="AC860" s="4"/>
      <c r="AD860" s="4"/>
      <c r="AE860" s="4"/>
      <c r="AF860" s="1"/>
      <c r="AG860" s="1"/>
      <c r="AJ860" s="5"/>
      <c r="AK860" s="2"/>
      <c r="AU860" s="1"/>
      <c r="AY860" s="5"/>
    </row>
    <row r="861" spans="28:51" ht="15" customHeight="1">
      <c r="AB861" s="4"/>
      <c r="AC861" s="4"/>
      <c r="AD861" s="4"/>
      <c r="AE861" s="4"/>
      <c r="AF861" s="1"/>
      <c r="AG861" s="1"/>
      <c r="AJ861" s="5"/>
      <c r="AK861" s="2"/>
      <c r="AU861" s="1"/>
      <c r="AY861" s="5"/>
    </row>
    <row r="862" spans="28:51" ht="15" customHeight="1">
      <c r="AB862" s="4"/>
      <c r="AC862" s="4"/>
      <c r="AD862" s="4"/>
      <c r="AE862" s="4"/>
      <c r="AF862" s="1"/>
      <c r="AG862" s="1"/>
      <c r="AJ862" s="5"/>
      <c r="AK862" s="2"/>
      <c r="AU862" s="1"/>
      <c r="AY862" s="5"/>
    </row>
    <row r="863" spans="28:51" ht="15" customHeight="1">
      <c r="AB863" s="4"/>
      <c r="AC863" s="4"/>
      <c r="AD863" s="4"/>
      <c r="AE863" s="4"/>
      <c r="AF863" s="1"/>
      <c r="AG863" s="1"/>
      <c r="AJ863" s="5"/>
      <c r="AK863" s="2"/>
      <c r="AU863" s="1"/>
      <c r="AY863" s="5"/>
    </row>
    <row r="864" spans="28:51" ht="15" customHeight="1">
      <c r="AB864" s="4"/>
      <c r="AC864" s="4"/>
      <c r="AD864" s="4"/>
      <c r="AE864" s="4"/>
      <c r="AF864" s="1"/>
      <c r="AG864" s="1"/>
      <c r="AJ864" s="5"/>
      <c r="AK864" s="2"/>
      <c r="AU864" s="1"/>
      <c r="AY864" s="5"/>
    </row>
    <row r="865" spans="28:51" ht="15" customHeight="1">
      <c r="AB865" s="4"/>
      <c r="AC865" s="4"/>
      <c r="AD865" s="4"/>
      <c r="AE865" s="4"/>
      <c r="AF865" s="1"/>
      <c r="AG865" s="1"/>
      <c r="AJ865" s="5"/>
      <c r="AK865" s="2"/>
      <c r="AU865" s="1"/>
      <c r="AY865" s="5"/>
    </row>
    <row r="866" spans="28:51" ht="15" customHeight="1">
      <c r="AB866" s="4"/>
      <c r="AC866" s="4"/>
      <c r="AD866" s="4"/>
      <c r="AE866" s="4"/>
      <c r="AF866" s="1"/>
      <c r="AG866" s="1"/>
      <c r="AJ866" s="5"/>
      <c r="AK866" s="2"/>
      <c r="AU866" s="1"/>
      <c r="AY866" s="5"/>
    </row>
    <row r="867" spans="28:51" ht="15" customHeight="1">
      <c r="AB867" s="4"/>
      <c r="AC867" s="4"/>
      <c r="AD867" s="4"/>
      <c r="AE867" s="4"/>
      <c r="AF867" s="1"/>
      <c r="AG867" s="1"/>
      <c r="AJ867" s="5"/>
      <c r="AK867" s="2"/>
      <c r="AU867" s="1"/>
      <c r="AY867" s="5"/>
    </row>
    <row r="868" spans="28:51" ht="15" customHeight="1">
      <c r="AB868" s="4"/>
      <c r="AC868" s="4"/>
      <c r="AD868" s="4"/>
      <c r="AE868" s="4"/>
      <c r="AF868" s="1"/>
      <c r="AG868" s="1"/>
      <c r="AJ868" s="5"/>
      <c r="AK868" s="2"/>
      <c r="AU868" s="1"/>
      <c r="AY868" s="5"/>
    </row>
    <row r="869" spans="28:51" ht="15" customHeight="1">
      <c r="AB869" s="4"/>
      <c r="AC869" s="4"/>
      <c r="AD869" s="4"/>
      <c r="AE869" s="4"/>
      <c r="AF869" s="1"/>
      <c r="AG869" s="1"/>
      <c r="AJ869" s="5"/>
      <c r="AK869" s="2"/>
      <c r="AU869" s="1"/>
      <c r="AY869" s="5"/>
    </row>
    <row r="870" spans="28:51" ht="15" customHeight="1">
      <c r="AB870" s="4"/>
      <c r="AC870" s="4"/>
      <c r="AD870" s="4"/>
      <c r="AE870" s="4"/>
      <c r="AF870" s="1"/>
      <c r="AG870" s="1"/>
      <c r="AJ870" s="5"/>
      <c r="AK870" s="2"/>
      <c r="AU870" s="1"/>
      <c r="AY870" s="5"/>
    </row>
    <row r="871" spans="28:51" ht="15" customHeight="1">
      <c r="AB871" s="4"/>
      <c r="AC871" s="4"/>
      <c r="AD871" s="4"/>
      <c r="AE871" s="4"/>
      <c r="AF871" s="1"/>
      <c r="AG871" s="1"/>
      <c r="AJ871" s="5"/>
      <c r="AK871" s="2"/>
      <c r="AU871" s="1"/>
      <c r="AY871" s="5"/>
    </row>
    <row r="872" spans="28:51" ht="15" customHeight="1">
      <c r="AB872" s="4"/>
      <c r="AC872" s="4"/>
      <c r="AD872" s="4"/>
      <c r="AE872" s="4"/>
      <c r="AF872" s="1"/>
      <c r="AG872" s="1"/>
      <c r="AJ872" s="5"/>
      <c r="AK872" s="2"/>
      <c r="AU872" s="1"/>
      <c r="AY872" s="5"/>
    </row>
    <row r="873" spans="28:51" ht="15" customHeight="1">
      <c r="AB873" s="4"/>
      <c r="AC873" s="4"/>
      <c r="AD873" s="4"/>
      <c r="AE873" s="4"/>
      <c r="AF873" s="1"/>
      <c r="AG873" s="1"/>
      <c r="AJ873" s="5"/>
      <c r="AK873" s="2"/>
      <c r="AU873" s="1"/>
      <c r="AY873" s="5"/>
    </row>
    <row r="874" spans="28:51" ht="15" customHeight="1">
      <c r="AB874" s="4"/>
      <c r="AC874" s="4"/>
      <c r="AD874" s="4"/>
      <c r="AE874" s="4"/>
      <c r="AF874" s="1"/>
      <c r="AG874" s="1"/>
      <c r="AJ874" s="5"/>
      <c r="AK874" s="2"/>
      <c r="AU874" s="1"/>
      <c r="AY874" s="5"/>
    </row>
    <row r="875" spans="28:51" ht="15" customHeight="1">
      <c r="AB875" s="4"/>
      <c r="AC875" s="4"/>
      <c r="AD875" s="4"/>
      <c r="AE875" s="4"/>
      <c r="AF875" s="1"/>
      <c r="AG875" s="1"/>
      <c r="AJ875" s="5"/>
      <c r="AK875" s="2"/>
      <c r="AU875" s="1"/>
      <c r="AY875" s="5"/>
    </row>
    <row r="876" spans="28:51" ht="15" customHeight="1">
      <c r="AB876" s="4"/>
      <c r="AC876" s="4"/>
      <c r="AD876" s="4"/>
      <c r="AE876" s="4"/>
      <c r="AF876" s="1"/>
      <c r="AG876" s="1"/>
      <c r="AJ876" s="5"/>
      <c r="AK876" s="2"/>
      <c r="AU876" s="1"/>
      <c r="AY876" s="5"/>
    </row>
    <row r="877" spans="28:51" ht="15" customHeight="1">
      <c r="AB877" s="4"/>
      <c r="AC877" s="4"/>
      <c r="AD877" s="4"/>
      <c r="AE877" s="4"/>
      <c r="AF877" s="1"/>
      <c r="AG877" s="1"/>
      <c r="AJ877" s="5"/>
      <c r="AK877" s="2"/>
      <c r="AU877" s="1"/>
      <c r="AY877" s="5"/>
    </row>
    <row r="878" spans="28:51" ht="15" customHeight="1">
      <c r="AB878" s="4"/>
      <c r="AC878" s="4"/>
      <c r="AD878" s="4"/>
      <c r="AE878" s="4"/>
      <c r="AF878" s="1"/>
      <c r="AG878" s="1"/>
      <c r="AJ878" s="5"/>
      <c r="AK878" s="2"/>
      <c r="AU878" s="1"/>
      <c r="AY878" s="5"/>
    </row>
    <row r="879" spans="28:51" ht="15" customHeight="1">
      <c r="AB879" s="4"/>
      <c r="AC879" s="4"/>
      <c r="AD879" s="4"/>
      <c r="AE879" s="4"/>
      <c r="AF879" s="1"/>
      <c r="AG879" s="1"/>
      <c r="AJ879" s="5"/>
      <c r="AK879" s="2"/>
      <c r="AU879" s="1"/>
      <c r="AY879" s="5"/>
    </row>
    <row r="880" spans="28:51" ht="15" customHeight="1">
      <c r="AB880" s="4"/>
      <c r="AC880" s="4"/>
      <c r="AD880" s="4"/>
      <c r="AE880" s="4"/>
      <c r="AF880" s="1"/>
      <c r="AG880" s="1"/>
      <c r="AJ880" s="5"/>
      <c r="AK880" s="2"/>
      <c r="AU880" s="1"/>
      <c r="AY880" s="5"/>
    </row>
    <row r="881" spans="28:51" ht="15" customHeight="1">
      <c r="AB881" s="4"/>
      <c r="AC881" s="4"/>
      <c r="AD881" s="4"/>
      <c r="AE881" s="4"/>
      <c r="AF881" s="1"/>
      <c r="AG881" s="1"/>
      <c r="AJ881" s="5"/>
      <c r="AK881" s="2"/>
      <c r="AU881" s="1"/>
      <c r="AY881" s="5"/>
    </row>
    <row r="882" spans="28:51" ht="15" customHeight="1">
      <c r="AB882" s="4"/>
      <c r="AC882" s="4"/>
      <c r="AD882" s="4"/>
      <c r="AE882" s="4"/>
      <c r="AF882" s="1"/>
      <c r="AG882" s="1"/>
      <c r="AJ882" s="5"/>
      <c r="AK882" s="2"/>
      <c r="AU882" s="1"/>
      <c r="AY882" s="5"/>
    </row>
    <row r="883" spans="28:51" ht="15" customHeight="1">
      <c r="AB883" s="4"/>
      <c r="AC883" s="4"/>
      <c r="AD883" s="4"/>
      <c r="AE883" s="4"/>
      <c r="AF883" s="1"/>
      <c r="AG883" s="1"/>
      <c r="AJ883" s="5"/>
      <c r="AK883" s="2"/>
      <c r="AU883" s="1"/>
      <c r="AY883" s="5"/>
    </row>
    <row r="884" spans="28:51" ht="15" customHeight="1">
      <c r="AB884" s="4"/>
      <c r="AC884" s="4"/>
      <c r="AD884" s="4"/>
      <c r="AE884" s="4"/>
      <c r="AF884" s="1"/>
      <c r="AG884" s="1"/>
      <c r="AJ884" s="5"/>
      <c r="AK884" s="2"/>
      <c r="AU884" s="1"/>
      <c r="AY884" s="5"/>
    </row>
    <row r="885" spans="28:51" ht="15" customHeight="1">
      <c r="AB885" s="4"/>
      <c r="AC885" s="4"/>
      <c r="AD885" s="4"/>
      <c r="AE885" s="4"/>
      <c r="AF885" s="1"/>
      <c r="AG885" s="1"/>
      <c r="AJ885" s="5"/>
      <c r="AK885" s="2"/>
      <c r="AU885" s="1"/>
      <c r="AY885" s="5"/>
    </row>
    <row r="886" spans="28:51" ht="15" customHeight="1">
      <c r="AB886" s="4"/>
      <c r="AC886" s="4"/>
      <c r="AD886" s="4"/>
      <c r="AE886" s="4"/>
      <c r="AF886" s="1"/>
      <c r="AG886" s="1"/>
      <c r="AJ886" s="5"/>
      <c r="AK886" s="2"/>
      <c r="AU886" s="1"/>
      <c r="AY886" s="5"/>
    </row>
    <row r="887" spans="28:51" ht="15" customHeight="1">
      <c r="AB887" s="4"/>
      <c r="AC887" s="4"/>
      <c r="AD887" s="4"/>
      <c r="AE887" s="4"/>
      <c r="AF887" s="1"/>
      <c r="AG887" s="1"/>
      <c r="AJ887" s="5"/>
      <c r="AK887" s="2"/>
      <c r="AU887" s="1"/>
      <c r="AY887" s="5"/>
    </row>
    <row r="888" spans="28:51" ht="15" customHeight="1">
      <c r="AB888" s="4"/>
      <c r="AC888" s="4"/>
      <c r="AD888" s="4"/>
      <c r="AE888" s="4"/>
      <c r="AF888" s="1"/>
      <c r="AG888" s="1"/>
      <c r="AJ888" s="5"/>
      <c r="AK888" s="2"/>
      <c r="AU888" s="1"/>
      <c r="AY888" s="5"/>
    </row>
    <row r="889" spans="28:51" ht="15" customHeight="1">
      <c r="AB889" s="4"/>
      <c r="AC889" s="4"/>
      <c r="AD889" s="4"/>
      <c r="AE889" s="4"/>
      <c r="AF889" s="1"/>
      <c r="AG889" s="1"/>
      <c r="AJ889" s="5"/>
      <c r="AK889" s="2"/>
      <c r="AU889" s="1"/>
      <c r="AY889" s="5"/>
    </row>
    <row r="890" spans="28:51" ht="15" customHeight="1">
      <c r="AB890" s="4"/>
      <c r="AC890" s="4"/>
      <c r="AD890" s="4"/>
      <c r="AE890" s="4"/>
      <c r="AF890" s="1"/>
      <c r="AG890" s="1"/>
      <c r="AJ890" s="5"/>
      <c r="AK890" s="2"/>
      <c r="AU890" s="1"/>
      <c r="AY890" s="5"/>
    </row>
    <row r="891" spans="28:51" ht="15" customHeight="1">
      <c r="AB891" s="4"/>
      <c r="AC891" s="4"/>
      <c r="AD891" s="4"/>
      <c r="AE891" s="4"/>
      <c r="AF891" s="1"/>
      <c r="AG891" s="1"/>
      <c r="AJ891" s="5"/>
      <c r="AK891" s="2"/>
      <c r="AU891" s="1"/>
      <c r="AY891" s="5"/>
    </row>
    <row r="892" spans="28:51" ht="15" customHeight="1">
      <c r="AB892" s="4"/>
      <c r="AC892" s="4"/>
      <c r="AD892" s="4"/>
      <c r="AE892" s="4"/>
      <c r="AF892" s="1"/>
      <c r="AG892" s="1"/>
      <c r="AJ892" s="5"/>
      <c r="AK892" s="2"/>
      <c r="AU892" s="1"/>
      <c r="AY892" s="5"/>
    </row>
    <row r="893" spans="28:51" ht="15" customHeight="1">
      <c r="AB893" s="4"/>
      <c r="AC893" s="4"/>
      <c r="AD893" s="4"/>
      <c r="AE893" s="4"/>
      <c r="AF893" s="1"/>
      <c r="AG893" s="1"/>
      <c r="AJ893" s="5"/>
      <c r="AK893" s="2"/>
      <c r="AU893" s="1"/>
      <c r="AY893" s="5"/>
    </row>
    <row r="894" spans="28:51" ht="15" customHeight="1">
      <c r="AB894" s="4"/>
      <c r="AC894" s="4"/>
      <c r="AD894" s="4"/>
      <c r="AE894" s="4"/>
      <c r="AF894" s="1"/>
      <c r="AG894" s="1"/>
      <c r="AJ894" s="5"/>
      <c r="AK894" s="2"/>
      <c r="AU894" s="1"/>
      <c r="AY894" s="5"/>
    </row>
    <row r="895" spans="28:51" ht="15" customHeight="1">
      <c r="AB895" s="4"/>
      <c r="AC895" s="4"/>
      <c r="AD895" s="4"/>
      <c r="AE895" s="4"/>
      <c r="AF895" s="1"/>
      <c r="AG895" s="1"/>
      <c r="AJ895" s="5"/>
      <c r="AK895" s="2"/>
      <c r="AU895" s="1"/>
      <c r="AY895" s="5"/>
    </row>
    <row r="896" spans="28:51" ht="15" customHeight="1">
      <c r="AB896" s="4"/>
      <c r="AC896" s="4"/>
      <c r="AD896" s="4"/>
      <c r="AE896" s="4"/>
      <c r="AF896" s="1"/>
      <c r="AG896" s="1"/>
      <c r="AJ896" s="5"/>
      <c r="AK896" s="2"/>
      <c r="AU896" s="1"/>
      <c r="AY896" s="5"/>
    </row>
    <row r="897" spans="28:51" ht="15" customHeight="1">
      <c r="AB897" s="4"/>
      <c r="AC897" s="4"/>
      <c r="AD897" s="4"/>
      <c r="AE897" s="4"/>
      <c r="AF897" s="1"/>
      <c r="AG897" s="1"/>
      <c r="AJ897" s="5"/>
      <c r="AK897" s="2"/>
      <c r="AU897" s="1"/>
      <c r="AY897" s="5"/>
    </row>
    <row r="898" spans="28:51" ht="15" customHeight="1">
      <c r="AB898" s="4"/>
      <c r="AC898" s="4"/>
      <c r="AD898" s="4"/>
      <c r="AE898" s="4"/>
      <c r="AF898" s="1"/>
      <c r="AG898" s="1"/>
      <c r="AJ898" s="5"/>
      <c r="AK898" s="2"/>
      <c r="AU898" s="1"/>
      <c r="AY898" s="5"/>
    </row>
    <row r="899" spans="28:51" ht="15" customHeight="1">
      <c r="AB899" s="4"/>
      <c r="AC899" s="4"/>
      <c r="AD899" s="4"/>
      <c r="AE899" s="4"/>
      <c r="AF899" s="1"/>
      <c r="AG899" s="1"/>
      <c r="AJ899" s="5"/>
      <c r="AK899" s="2"/>
      <c r="AU899" s="1"/>
      <c r="AY899" s="5"/>
    </row>
    <row r="900" spans="28:51" ht="15" customHeight="1">
      <c r="AB900" s="4"/>
      <c r="AC900" s="4"/>
      <c r="AD900" s="4"/>
      <c r="AE900" s="4"/>
      <c r="AF900" s="1"/>
      <c r="AG900" s="1"/>
      <c r="AJ900" s="5"/>
      <c r="AK900" s="2"/>
      <c r="AU900" s="1"/>
      <c r="AY900" s="5"/>
    </row>
    <row r="901" spans="28:51" ht="15" customHeight="1">
      <c r="AB901" s="4"/>
      <c r="AC901" s="4"/>
      <c r="AD901" s="4"/>
      <c r="AE901" s="4"/>
      <c r="AF901" s="1"/>
      <c r="AG901" s="1"/>
      <c r="AJ901" s="5"/>
      <c r="AK901" s="2"/>
      <c r="AU901" s="1"/>
      <c r="AY901" s="5"/>
    </row>
    <row r="902" spans="28:51" ht="15" customHeight="1">
      <c r="AB902" s="4"/>
      <c r="AC902" s="4"/>
      <c r="AD902" s="4"/>
      <c r="AE902" s="4"/>
      <c r="AF902" s="1"/>
      <c r="AG902" s="1"/>
      <c r="AJ902" s="5"/>
      <c r="AK902" s="2"/>
      <c r="AU902" s="1"/>
      <c r="AY902" s="5"/>
    </row>
    <row r="903" spans="28:51" ht="15" customHeight="1">
      <c r="AB903" s="4"/>
      <c r="AC903" s="4"/>
      <c r="AD903" s="4"/>
      <c r="AE903" s="4"/>
      <c r="AF903" s="1"/>
      <c r="AG903" s="1"/>
      <c r="AJ903" s="5"/>
      <c r="AK903" s="2"/>
      <c r="AU903" s="1"/>
      <c r="AY903" s="5"/>
    </row>
    <row r="904" spans="28:51" ht="15" customHeight="1">
      <c r="AB904" s="4"/>
      <c r="AC904" s="4"/>
      <c r="AD904" s="4"/>
      <c r="AE904" s="4"/>
      <c r="AF904" s="1"/>
      <c r="AG904" s="1"/>
      <c r="AJ904" s="5"/>
      <c r="AK904" s="2"/>
      <c r="AU904" s="1"/>
      <c r="AY904" s="5"/>
    </row>
    <row r="905" spans="28:51" ht="15" customHeight="1">
      <c r="AB905" s="4"/>
      <c r="AC905" s="4"/>
      <c r="AD905" s="4"/>
      <c r="AE905" s="4"/>
      <c r="AF905" s="1"/>
      <c r="AG905" s="1"/>
      <c r="AJ905" s="5"/>
      <c r="AK905" s="2"/>
      <c r="AU905" s="1"/>
      <c r="AY905" s="5"/>
    </row>
    <row r="906" spans="28:51" ht="15" customHeight="1">
      <c r="AB906" s="4"/>
      <c r="AC906" s="4"/>
      <c r="AD906" s="4"/>
      <c r="AE906" s="4"/>
      <c r="AF906" s="1"/>
      <c r="AG906" s="1"/>
      <c r="AJ906" s="5"/>
      <c r="AK906" s="2"/>
      <c r="AU906" s="1"/>
      <c r="AY906" s="5"/>
    </row>
    <row r="907" spans="28:51" ht="15" customHeight="1">
      <c r="AB907" s="4"/>
      <c r="AC907" s="4"/>
      <c r="AD907" s="4"/>
      <c r="AE907" s="4"/>
      <c r="AF907" s="1"/>
      <c r="AG907" s="1"/>
      <c r="AJ907" s="5"/>
      <c r="AK907" s="2"/>
      <c r="AU907" s="1"/>
      <c r="AY907" s="5"/>
    </row>
    <row r="908" spans="28:51" ht="15" customHeight="1">
      <c r="AB908" s="4"/>
      <c r="AC908" s="4"/>
      <c r="AD908" s="4"/>
      <c r="AE908" s="4"/>
      <c r="AF908" s="1"/>
      <c r="AG908" s="1"/>
      <c r="AJ908" s="5"/>
      <c r="AK908" s="2"/>
      <c r="AU908" s="1"/>
      <c r="AY908" s="5"/>
    </row>
    <row r="909" spans="28:51" ht="15" customHeight="1">
      <c r="AB909" s="4"/>
      <c r="AC909" s="4"/>
      <c r="AD909" s="4"/>
      <c r="AE909" s="4"/>
      <c r="AF909" s="1"/>
      <c r="AG909" s="1"/>
      <c r="AJ909" s="5"/>
      <c r="AK909" s="2"/>
      <c r="AU909" s="1"/>
      <c r="AY909" s="5"/>
    </row>
    <row r="910" spans="28:51" ht="15" customHeight="1">
      <c r="AB910" s="4"/>
      <c r="AC910" s="4"/>
      <c r="AD910" s="4"/>
      <c r="AE910" s="4"/>
      <c r="AF910" s="1"/>
      <c r="AG910" s="1"/>
      <c r="AJ910" s="5"/>
      <c r="AK910" s="2"/>
      <c r="AU910" s="1"/>
      <c r="AY910" s="5"/>
    </row>
    <row r="911" spans="28:51" ht="15" customHeight="1">
      <c r="AB911" s="4"/>
      <c r="AC911" s="4"/>
      <c r="AD911" s="4"/>
      <c r="AE911" s="4"/>
      <c r="AF911" s="1"/>
      <c r="AG911" s="1"/>
      <c r="AJ911" s="5"/>
      <c r="AK911" s="2"/>
      <c r="AU911" s="1"/>
      <c r="AY911" s="5"/>
    </row>
    <row r="912" spans="28:51" ht="15" customHeight="1">
      <c r="AB912" s="4"/>
      <c r="AC912" s="4"/>
      <c r="AD912" s="4"/>
      <c r="AE912" s="4"/>
      <c r="AF912" s="1"/>
      <c r="AG912" s="1"/>
      <c r="AJ912" s="5"/>
      <c r="AK912" s="2"/>
      <c r="AU912" s="1"/>
      <c r="AY912" s="5"/>
    </row>
    <row r="913" spans="28:51" ht="15" customHeight="1">
      <c r="AB913" s="4"/>
      <c r="AC913" s="4"/>
      <c r="AD913" s="4"/>
      <c r="AE913" s="4"/>
      <c r="AF913" s="1"/>
      <c r="AG913" s="1"/>
      <c r="AJ913" s="5"/>
      <c r="AK913" s="2"/>
      <c r="AU913" s="1"/>
      <c r="AY913" s="5"/>
    </row>
    <row r="914" spans="28:51" ht="15" customHeight="1">
      <c r="AB914" s="4"/>
      <c r="AC914" s="4"/>
      <c r="AD914" s="4"/>
      <c r="AE914" s="4"/>
      <c r="AF914" s="1"/>
      <c r="AG914" s="1"/>
      <c r="AJ914" s="5"/>
      <c r="AK914" s="2"/>
      <c r="AU914" s="1"/>
      <c r="AY914" s="5"/>
    </row>
    <row r="915" spans="28:51" ht="15" customHeight="1">
      <c r="AB915" s="4"/>
      <c r="AC915" s="4"/>
      <c r="AD915" s="4"/>
      <c r="AE915" s="4"/>
      <c r="AF915" s="1"/>
      <c r="AG915" s="1"/>
      <c r="AJ915" s="5"/>
      <c r="AK915" s="2"/>
      <c r="AU915" s="1"/>
      <c r="AY915" s="5"/>
    </row>
    <row r="916" spans="28:51" ht="15" customHeight="1">
      <c r="AB916" s="4"/>
      <c r="AC916" s="4"/>
      <c r="AD916" s="4"/>
      <c r="AE916" s="4"/>
      <c r="AF916" s="1"/>
      <c r="AG916" s="1"/>
      <c r="AJ916" s="5"/>
      <c r="AK916" s="2"/>
      <c r="AU916" s="1"/>
      <c r="AY916" s="5"/>
    </row>
    <row r="917" spans="28:51" ht="15" customHeight="1">
      <c r="AB917" s="4"/>
      <c r="AC917" s="4"/>
      <c r="AD917" s="4"/>
      <c r="AE917" s="4"/>
      <c r="AF917" s="1"/>
      <c r="AG917" s="1"/>
      <c r="AJ917" s="5"/>
      <c r="AK917" s="2"/>
      <c r="AU917" s="1"/>
      <c r="AY917" s="5"/>
    </row>
    <row r="918" spans="28:51" ht="15" customHeight="1">
      <c r="AB918" s="4"/>
      <c r="AC918" s="4"/>
      <c r="AD918" s="4"/>
      <c r="AE918" s="4"/>
      <c r="AF918" s="1"/>
      <c r="AG918" s="1"/>
      <c r="AJ918" s="5"/>
      <c r="AK918" s="2"/>
      <c r="AU918" s="1"/>
      <c r="AY918" s="5"/>
    </row>
    <row r="919" spans="28:51" ht="15" customHeight="1">
      <c r="AB919" s="4"/>
      <c r="AC919" s="4"/>
      <c r="AD919" s="4"/>
      <c r="AE919" s="4"/>
      <c r="AF919" s="1"/>
      <c r="AG919" s="1"/>
      <c r="AJ919" s="5"/>
      <c r="AK919" s="2"/>
      <c r="AU919" s="1"/>
      <c r="AY919" s="5"/>
    </row>
    <row r="920" spans="28:51" ht="15" customHeight="1">
      <c r="AB920" s="4"/>
      <c r="AC920" s="4"/>
      <c r="AD920" s="4"/>
      <c r="AE920" s="4"/>
      <c r="AF920" s="1"/>
      <c r="AG920" s="1"/>
      <c r="AJ920" s="5"/>
      <c r="AK920" s="2"/>
      <c r="AU920" s="1"/>
      <c r="AY920" s="5"/>
    </row>
    <row r="921" spans="28:51" ht="15" customHeight="1">
      <c r="AB921" s="4"/>
      <c r="AC921" s="4"/>
      <c r="AD921" s="4"/>
      <c r="AE921" s="4"/>
      <c r="AF921" s="1"/>
      <c r="AG921" s="1"/>
      <c r="AJ921" s="5"/>
      <c r="AK921" s="2"/>
      <c r="AU921" s="1"/>
      <c r="AY921" s="5"/>
    </row>
    <row r="922" spans="28:51" ht="15" customHeight="1">
      <c r="AB922" s="4"/>
      <c r="AC922" s="4"/>
      <c r="AD922" s="4"/>
      <c r="AE922" s="4"/>
      <c r="AF922" s="1"/>
      <c r="AG922" s="1"/>
      <c r="AJ922" s="5"/>
      <c r="AK922" s="2"/>
      <c r="AU922" s="1"/>
      <c r="AY922" s="5"/>
    </row>
    <row r="923" spans="28:51" ht="15" customHeight="1">
      <c r="AB923" s="4"/>
      <c r="AC923" s="4"/>
      <c r="AD923" s="4"/>
      <c r="AE923" s="4"/>
      <c r="AF923" s="1"/>
      <c r="AG923" s="1"/>
      <c r="AJ923" s="5"/>
      <c r="AK923" s="2"/>
      <c r="AU923" s="1"/>
      <c r="AY923" s="5"/>
    </row>
    <row r="924" spans="28:51" ht="15" customHeight="1">
      <c r="AB924" s="4"/>
      <c r="AC924" s="4"/>
      <c r="AD924" s="4"/>
      <c r="AE924" s="4"/>
      <c r="AF924" s="1"/>
      <c r="AG924" s="1"/>
      <c r="AJ924" s="5"/>
      <c r="AK924" s="2"/>
      <c r="AU924" s="1"/>
      <c r="AY924" s="5"/>
    </row>
    <row r="925" spans="28:51" ht="15" customHeight="1">
      <c r="AB925" s="4"/>
      <c r="AC925" s="4"/>
      <c r="AD925" s="4"/>
      <c r="AE925" s="4"/>
      <c r="AF925" s="1"/>
      <c r="AG925" s="1"/>
      <c r="AJ925" s="5"/>
      <c r="AK925" s="2"/>
      <c r="AU925" s="1"/>
      <c r="AY925" s="5"/>
    </row>
    <row r="926" spans="28:51" ht="15" customHeight="1">
      <c r="AB926" s="4"/>
      <c r="AC926" s="4"/>
      <c r="AD926" s="4"/>
      <c r="AE926" s="4"/>
      <c r="AF926" s="1"/>
      <c r="AG926" s="1"/>
      <c r="AJ926" s="5"/>
      <c r="AK926" s="2"/>
      <c r="AU926" s="1"/>
      <c r="AY926" s="5"/>
    </row>
    <row r="927" spans="28:51" ht="15" customHeight="1">
      <c r="AB927" s="4"/>
      <c r="AC927" s="4"/>
      <c r="AD927" s="4"/>
      <c r="AE927" s="4"/>
      <c r="AF927" s="1"/>
      <c r="AG927" s="1"/>
      <c r="AJ927" s="5"/>
      <c r="AK927" s="2"/>
      <c r="AU927" s="1"/>
      <c r="AY927" s="5"/>
    </row>
    <row r="928" spans="28:51" ht="15" customHeight="1">
      <c r="AB928" s="4"/>
      <c r="AC928" s="4"/>
      <c r="AD928" s="4"/>
      <c r="AE928" s="4"/>
      <c r="AF928" s="1"/>
      <c r="AG928" s="1"/>
      <c r="AJ928" s="5"/>
      <c r="AK928" s="2"/>
      <c r="AU928" s="1"/>
      <c r="AY928" s="5"/>
    </row>
    <row r="929" spans="28:51" ht="15" customHeight="1">
      <c r="AB929" s="4"/>
      <c r="AC929" s="4"/>
      <c r="AD929" s="4"/>
      <c r="AE929" s="4"/>
      <c r="AF929" s="1"/>
      <c r="AG929" s="1"/>
      <c r="AJ929" s="5"/>
      <c r="AK929" s="2"/>
      <c r="AU929" s="1"/>
      <c r="AY929" s="5"/>
    </row>
    <row r="930" spans="28:51" ht="15" customHeight="1">
      <c r="AB930" s="4"/>
      <c r="AC930" s="4"/>
      <c r="AD930" s="4"/>
      <c r="AE930" s="4"/>
      <c r="AF930" s="1"/>
      <c r="AG930" s="1"/>
      <c r="AJ930" s="5"/>
      <c r="AK930" s="2"/>
      <c r="AU930" s="1"/>
      <c r="AY930" s="5"/>
    </row>
    <row r="931" spans="28:51" ht="15" customHeight="1">
      <c r="AB931" s="4"/>
      <c r="AC931" s="4"/>
      <c r="AD931" s="4"/>
      <c r="AE931" s="4"/>
      <c r="AF931" s="1"/>
      <c r="AG931" s="1"/>
      <c r="AJ931" s="5"/>
      <c r="AK931" s="2"/>
      <c r="AU931" s="1"/>
      <c r="AY931" s="5"/>
    </row>
    <row r="932" spans="28:51" ht="15" customHeight="1">
      <c r="AB932" s="4"/>
      <c r="AC932" s="4"/>
      <c r="AD932" s="4"/>
      <c r="AE932" s="4"/>
      <c r="AF932" s="1"/>
      <c r="AG932" s="1"/>
      <c r="AJ932" s="5"/>
      <c r="AK932" s="2"/>
      <c r="AU932" s="1"/>
      <c r="AY932" s="5"/>
    </row>
    <row r="933" spans="28:51" ht="15" customHeight="1">
      <c r="AB933" s="4"/>
      <c r="AC933" s="4"/>
      <c r="AD933" s="4"/>
      <c r="AE933" s="4"/>
      <c r="AF933" s="1"/>
      <c r="AG933" s="1"/>
      <c r="AJ933" s="5"/>
      <c r="AK933" s="2"/>
      <c r="AU933" s="1"/>
      <c r="AY933" s="5"/>
    </row>
    <row r="934" spans="28:51" ht="15" customHeight="1">
      <c r="AB934" s="4"/>
      <c r="AC934" s="4"/>
      <c r="AD934" s="4"/>
      <c r="AE934" s="4"/>
      <c r="AF934" s="1"/>
      <c r="AG934" s="1"/>
      <c r="AJ934" s="5"/>
      <c r="AK934" s="2"/>
      <c r="AU934" s="1"/>
      <c r="AY934" s="5"/>
    </row>
    <row r="935" spans="28:51" ht="15" customHeight="1">
      <c r="AB935" s="4"/>
      <c r="AC935" s="4"/>
      <c r="AD935" s="4"/>
      <c r="AE935" s="4"/>
      <c r="AF935" s="1"/>
      <c r="AG935" s="1"/>
      <c r="AJ935" s="5"/>
      <c r="AK935" s="2"/>
      <c r="AU935" s="1"/>
      <c r="AY935" s="5"/>
    </row>
    <row r="936" spans="28:51" ht="15" customHeight="1">
      <c r="AB936" s="4"/>
      <c r="AC936" s="4"/>
      <c r="AD936" s="4"/>
      <c r="AE936" s="4"/>
      <c r="AF936" s="1"/>
      <c r="AG936" s="1"/>
      <c r="AJ936" s="5"/>
      <c r="AK936" s="2"/>
      <c r="AU936" s="1"/>
      <c r="AY936" s="5"/>
    </row>
    <row r="937" spans="28:51" ht="15" customHeight="1">
      <c r="AB937" s="4"/>
      <c r="AC937" s="4"/>
      <c r="AD937" s="4"/>
      <c r="AE937" s="4"/>
      <c r="AF937" s="1"/>
      <c r="AG937" s="1"/>
      <c r="AJ937" s="5"/>
      <c r="AK937" s="2"/>
      <c r="AU937" s="1"/>
      <c r="AY937" s="5"/>
    </row>
    <row r="938" spans="28:51" ht="15" customHeight="1">
      <c r="AB938" s="4"/>
      <c r="AC938" s="4"/>
      <c r="AD938" s="4"/>
      <c r="AE938" s="4"/>
      <c r="AF938" s="1"/>
      <c r="AG938" s="1"/>
      <c r="AJ938" s="5"/>
      <c r="AK938" s="2"/>
      <c r="AU938" s="1"/>
      <c r="AY938" s="5"/>
    </row>
    <row r="939" spans="28:51" ht="15" customHeight="1">
      <c r="AB939" s="4"/>
      <c r="AC939" s="4"/>
      <c r="AD939" s="4"/>
      <c r="AE939" s="4"/>
      <c r="AF939" s="1"/>
      <c r="AG939" s="1"/>
      <c r="AJ939" s="5"/>
      <c r="AK939" s="2"/>
      <c r="AU939" s="1"/>
      <c r="AY939" s="5"/>
    </row>
    <row r="940" spans="28:51" ht="15" customHeight="1">
      <c r="AB940" s="4"/>
      <c r="AC940" s="4"/>
      <c r="AD940" s="4"/>
      <c r="AE940" s="4"/>
      <c r="AF940" s="1"/>
      <c r="AG940" s="1"/>
      <c r="AJ940" s="5"/>
      <c r="AK940" s="2"/>
      <c r="AU940" s="1"/>
      <c r="AY940" s="5"/>
    </row>
    <row r="941" spans="28:51" ht="15" customHeight="1">
      <c r="AB941" s="4"/>
      <c r="AC941" s="4"/>
      <c r="AD941" s="4"/>
      <c r="AE941" s="4"/>
      <c r="AF941" s="1"/>
      <c r="AG941" s="1"/>
      <c r="AJ941" s="5"/>
      <c r="AK941" s="2"/>
      <c r="AU941" s="1"/>
      <c r="AY941" s="5"/>
    </row>
    <row r="942" spans="28:51" ht="15" customHeight="1">
      <c r="AB942" s="4"/>
      <c r="AC942" s="4"/>
      <c r="AD942" s="4"/>
      <c r="AE942" s="4"/>
      <c r="AF942" s="1"/>
      <c r="AG942" s="1"/>
      <c r="AJ942" s="5"/>
      <c r="AK942" s="2"/>
      <c r="AU942" s="1"/>
      <c r="AY942" s="5"/>
    </row>
    <row r="943" spans="28:51" ht="15" customHeight="1">
      <c r="AB943" s="4"/>
      <c r="AC943" s="4"/>
      <c r="AD943" s="4"/>
      <c r="AE943" s="4"/>
      <c r="AF943" s="1"/>
      <c r="AG943" s="1"/>
      <c r="AJ943" s="5"/>
      <c r="AK943" s="2"/>
      <c r="AU943" s="1"/>
      <c r="AY943" s="5"/>
    </row>
    <row r="944" spans="28:51" ht="15" customHeight="1">
      <c r="AB944" s="4"/>
      <c r="AC944" s="4"/>
      <c r="AD944" s="4"/>
      <c r="AE944" s="4"/>
      <c r="AF944" s="1"/>
      <c r="AG944" s="1"/>
      <c r="AJ944" s="5"/>
      <c r="AK944" s="2"/>
      <c r="AU944" s="1"/>
      <c r="AY944" s="5"/>
    </row>
    <row r="945" spans="28:51" ht="15" customHeight="1">
      <c r="AB945" s="4"/>
      <c r="AC945" s="4"/>
      <c r="AD945" s="4"/>
      <c r="AE945" s="4"/>
      <c r="AF945" s="1"/>
      <c r="AG945" s="1"/>
      <c r="AJ945" s="5"/>
      <c r="AK945" s="2"/>
      <c r="AU945" s="1"/>
      <c r="AY945" s="5"/>
    </row>
    <row r="946" spans="28:51" ht="15" customHeight="1">
      <c r="AB946" s="4"/>
      <c r="AC946" s="4"/>
      <c r="AD946" s="4"/>
      <c r="AE946" s="4"/>
      <c r="AF946" s="1"/>
      <c r="AG946" s="1"/>
      <c r="AJ946" s="5"/>
      <c r="AK946" s="2"/>
      <c r="AU946" s="1"/>
      <c r="AY946" s="5"/>
    </row>
    <row r="947" spans="28:51" ht="15" customHeight="1">
      <c r="AB947" s="4"/>
      <c r="AC947" s="4"/>
      <c r="AD947" s="4"/>
      <c r="AE947" s="4"/>
      <c r="AF947" s="1"/>
      <c r="AG947" s="1"/>
      <c r="AJ947" s="5"/>
      <c r="AK947" s="2"/>
      <c r="AU947" s="1"/>
      <c r="AY947" s="5"/>
    </row>
    <row r="948" spans="28:51" ht="15" customHeight="1">
      <c r="AB948" s="4"/>
      <c r="AC948" s="4"/>
      <c r="AD948" s="4"/>
      <c r="AE948" s="4"/>
      <c r="AF948" s="1"/>
      <c r="AG948" s="1"/>
      <c r="AJ948" s="5"/>
      <c r="AK948" s="2"/>
      <c r="AU948" s="1"/>
      <c r="AY948" s="5"/>
    </row>
    <row r="949" spans="28:51" ht="15" customHeight="1">
      <c r="AB949" s="4"/>
      <c r="AC949" s="4"/>
      <c r="AD949" s="4"/>
      <c r="AE949" s="4"/>
      <c r="AF949" s="1"/>
      <c r="AG949" s="1"/>
      <c r="AJ949" s="5"/>
      <c r="AK949" s="2"/>
      <c r="AU949" s="1"/>
      <c r="AY949" s="5"/>
    </row>
    <row r="950" spans="28:51" ht="15" customHeight="1">
      <c r="AB950" s="4"/>
      <c r="AC950" s="4"/>
      <c r="AD950" s="4"/>
      <c r="AE950" s="4"/>
      <c r="AF950" s="1"/>
      <c r="AG950" s="1"/>
      <c r="AJ950" s="5"/>
      <c r="AK950" s="2"/>
      <c r="AU950" s="1"/>
      <c r="AY950" s="5"/>
    </row>
    <row r="951" spans="28:51" ht="15" customHeight="1">
      <c r="AB951" s="4"/>
      <c r="AC951" s="4"/>
      <c r="AD951" s="4"/>
      <c r="AE951" s="4"/>
      <c r="AF951" s="1"/>
      <c r="AG951" s="1"/>
      <c r="AJ951" s="5"/>
      <c r="AK951" s="2"/>
      <c r="AU951" s="1"/>
      <c r="AY951" s="5"/>
    </row>
    <row r="952" spans="28:51" ht="15" customHeight="1">
      <c r="AB952" s="4"/>
      <c r="AC952" s="4"/>
      <c r="AD952" s="4"/>
      <c r="AE952" s="4"/>
      <c r="AF952" s="1"/>
      <c r="AG952" s="1"/>
      <c r="AJ952" s="5"/>
      <c r="AK952" s="2"/>
      <c r="AU952" s="1"/>
      <c r="AY952" s="5"/>
    </row>
    <row r="953" spans="28:51" ht="15" customHeight="1">
      <c r="AB953" s="4"/>
      <c r="AC953" s="4"/>
      <c r="AD953" s="4"/>
      <c r="AE953" s="4"/>
      <c r="AF953" s="1"/>
      <c r="AG953" s="1"/>
      <c r="AJ953" s="5"/>
      <c r="AK953" s="2"/>
      <c r="AU953" s="1"/>
      <c r="AY953" s="5"/>
    </row>
    <row r="954" spans="28:51" ht="15" customHeight="1">
      <c r="AB954" s="4"/>
      <c r="AC954" s="4"/>
      <c r="AD954" s="4"/>
      <c r="AE954" s="4"/>
      <c r="AF954" s="1"/>
      <c r="AG954" s="1"/>
      <c r="AJ954" s="5"/>
      <c r="AK954" s="2"/>
      <c r="AU954" s="1"/>
      <c r="AY954" s="5"/>
    </row>
    <row r="955" spans="28:51" ht="15" customHeight="1">
      <c r="AB955" s="4"/>
      <c r="AC955" s="4"/>
      <c r="AD955" s="4"/>
      <c r="AE955" s="4"/>
      <c r="AF955" s="1"/>
      <c r="AG955" s="1"/>
      <c r="AJ955" s="5"/>
      <c r="AK955" s="2"/>
      <c r="AU955" s="1"/>
      <c r="AY955" s="5"/>
    </row>
    <row r="956" spans="28:51" ht="15" customHeight="1">
      <c r="AB956" s="4"/>
      <c r="AC956" s="4"/>
      <c r="AD956" s="4"/>
      <c r="AE956" s="4"/>
      <c r="AF956" s="1"/>
      <c r="AG956" s="1"/>
      <c r="AJ956" s="5"/>
      <c r="AK956" s="2"/>
      <c r="AU956" s="1"/>
      <c r="AY956" s="5"/>
    </row>
    <row r="957" spans="28:51" ht="15" customHeight="1">
      <c r="AB957" s="4"/>
      <c r="AC957" s="4"/>
      <c r="AD957" s="4"/>
      <c r="AE957" s="4"/>
      <c r="AF957" s="1"/>
      <c r="AG957" s="1"/>
      <c r="AJ957" s="5"/>
      <c r="AK957" s="2"/>
      <c r="AU957" s="1"/>
      <c r="AY957" s="5"/>
    </row>
    <row r="958" spans="28:51" ht="15" customHeight="1">
      <c r="AB958" s="4"/>
      <c r="AC958" s="4"/>
      <c r="AD958" s="4"/>
      <c r="AE958" s="4"/>
      <c r="AF958" s="1"/>
      <c r="AG958" s="1"/>
      <c r="AJ958" s="5"/>
      <c r="AK958" s="2"/>
      <c r="AU958" s="1"/>
      <c r="AY958" s="5"/>
    </row>
    <row r="959" spans="28:51" ht="15" customHeight="1">
      <c r="AB959" s="4"/>
      <c r="AC959" s="4"/>
      <c r="AD959" s="4"/>
      <c r="AE959" s="4"/>
      <c r="AF959" s="1"/>
      <c r="AG959" s="1"/>
      <c r="AJ959" s="5"/>
      <c r="AK959" s="2"/>
      <c r="AU959" s="1"/>
      <c r="AY959" s="5"/>
    </row>
    <row r="960" spans="28:51" ht="15" customHeight="1">
      <c r="AB960" s="4"/>
      <c r="AC960" s="4"/>
      <c r="AD960" s="4"/>
      <c r="AE960" s="4"/>
      <c r="AF960" s="1"/>
      <c r="AG960" s="1"/>
      <c r="AJ960" s="5"/>
      <c r="AK960" s="2"/>
      <c r="AU960" s="1"/>
      <c r="AY960" s="5"/>
    </row>
    <row r="961" spans="28:51" ht="15" customHeight="1">
      <c r="AB961" s="4"/>
      <c r="AC961" s="4"/>
      <c r="AD961" s="4"/>
      <c r="AE961" s="4"/>
      <c r="AF961" s="1"/>
      <c r="AG961" s="1"/>
      <c r="AJ961" s="5"/>
      <c r="AK961" s="2"/>
      <c r="AU961" s="1"/>
      <c r="AY961" s="5"/>
    </row>
    <row r="962" spans="28:51" ht="15" customHeight="1">
      <c r="AB962" s="4"/>
      <c r="AC962" s="4"/>
      <c r="AD962" s="4"/>
      <c r="AE962" s="4"/>
      <c r="AF962" s="1"/>
      <c r="AG962" s="1"/>
      <c r="AJ962" s="5"/>
      <c r="AK962" s="2"/>
      <c r="AU962" s="1"/>
      <c r="AY962" s="5"/>
    </row>
    <row r="963" spans="28:51" ht="15" customHeight="1">
      <c r="AB963" s="4"/>
      <c r="AC963" s="4"/>
      <c r="AD963" s="4"/>
      <c r="AE963" s="4"/>
      <c r="AF963" s="1"/>
      <c r="AG963" s="1"/>
      <c r="AJ963" s="5"/>
      <c r="AK963" s="2"/>
      <c r="AU963" s="1"/>
      <c r="AY963" s="5"/>
    </row>
    <row r="964" spans="28:51" ht="15" customHeight="1">
      <c r="AB964" s="4"/>
      <c r="AC964" s="4"/>
      <c r="AD964" s="4"/>
      <c r="AE964" s="4"/>
      <c r="AF964" s="1"/>
      <c r="AG964" s="1"/>
      <c r="AJ964" s="5"/>
      <c r="AK964" s="2"/>
      <c r="AU964" s="1"/>
      <c r="AY964" s="5"/>
    </row>
    <row r="965" spans="28:51" ht="15" customHeight="1">
      <c r="AB965" s="4"/>
      <c r="AC965" s="4"/>
      <c r="AD965" s="4"/>
      <c r="AE965" s="4"/>
      <c r="AF965" s="1"/>
      <c r="AG965" s="1"/>
      <c r="AJ965" s="5"/>
      <c r="AK965" s="2"/>
      <c r="AU965" s="1"/>
      <c r="AY965" s="5"/>
    </row>
    <row r="966" spans="28:51" ht="15" customHeight="1">
      <c r="AB966" s="4"/>
      <c r="AC966" s="4"/>
      <c r="AD966" s="4"/>
      <c r="AE966" s="4"/>
      <c r="AF966" s="1"/>
      <c r="AG966" s="1"/>
      <c r="AJ966" s="5"/>
      <c r="AK966" s="2"/>
      <c r="AU966" s="1"/>
      <c r="AY966" s="5"/>
    </row>
    <row r="967" spans="28:51" ht="15" customHeight="1">
      <c r="AB967" s="4"/>
      <c r="AC967" s="4"/>
      <c r="AD967" s="4"/>
      <c r="AE967" s="4"/>
      <c r="AF967" s="1"/>
      <c r="AG967" s="1"/>
      <c r="AJ967" s="5"/>
      <c r="AK967" s="2"/>
      <c r="AU967" s="1"/>
      <c r="AY967" s="5"/>
    </row>
    <row r="968" spans="28:51" ht="15" customHeight="1">
      <c r="AB968" s="4"/>
      <c r="AC968" s="4"/>
      <c r="AD968" s="4"/>
      <c r="AE968" s="4"/>
      <c r="AF968" s="1"/>
      <c r="AG968" s="1"/>
      <c r="AJ968" s="5"/>
      <c r="AK968" s="2"/>
      <c r="AU968" s="1"/>
      <c r="AY968" s="5"/>
    </row>
    <row r="969" spans="28:51" ht="15" customHeight="1">
      <c r="AB969" s="4"/>
      <c r="AC969" s="4"/>
      <c r="AD969" s="4"/>
      <c r="AE969" s="4"/>
      <c r="AF969" s="1"/>
      <c r="AG969" s="1"/>
      <c r="AJ969" s="5"/>
      <c r="AK969" s="2"/>
      <c r="AU969" s="1"/>
      <c r="AY969" s="5"/>
    </row>
    <row r="970" spans="28:51" ht="15" customHeight="1">
      <c r="AB970" s="4"/>
      <c r="AC970" s="4"/>
      <c r="AD970" s="4"/>
      <c r="AE970" s="4"/>
      <c r="AF970" s="1"/>
      <c r="AG970" s="1"/>
      <c r="AJ970" s="5"/>
      <c r="AK970" s="2"/>
      <c r="AU970" s="1"/>
      <c r="AY970" s="5"/>
    </row>
    <row r="971" spans="28:51" ht="15" customHeight="1">
      <c r="AB971" s="4"/>
      <c r="AC971" s="4"/>
      <c r="AD971" s="4"/>
      <c r="AE971" s="4"/>
      <c r="AF971" s="1"/>
      <c r="AG971" s="1"/>
      <c r="AJ971" s="5"/>
      <c r="AK971" s="2"/>
      <c r="AU971" s="1"/>
      <c r="AY971" s="5"/>
    </row>
    <row r="972" spans="28:51" ht="15" customHeight="1">
      <c r="AB972" s="4"/>
      <c r="AC972" s="4"/>
      <c r="AD972" s="4"/>
      <c r="AE972" s="4"/>
      <c r="AF972" s="1"/>
      <c r="AG972" s="1"/>
      <c r="AJ972" s="5"/>
      <c r="AK972" s="2"/>
      <c r="AU972" s="1"/>
      <c r="AY972" s="5"/>
    </row>
    <row r="973" spans="28:51" ht="15" customHeight="1">
      <c r="AB973" s="4"/>
      <c r="AC973" s="4"/>
      <c r="AD973" s="4"/>
      <c r="AE973" s="4"/>
      <c r="AF973" s="1"/>
      <c r="AG973" s="1"/>
      <c r="AJ973" s="5"/>
      <c r="AK973" s="2"/>
      <c r="AU973" s="1"/>
      <c r="AY973" s="5"/>
    </row>
    <row r="974" spans="28:51" ht="15" customHeight="1">
      <c r="AB974" s="4"/>
      <c r="AC974" s="4"/>
      <c r="AD974" s="4"/>
      <c r="AE974" s="4"/>
      <c r="AF974" s="1"/>
      <c r="AG974" s="1"/>
      <c r="AJ974" s="5"/>
      <c r="AK974" s="2"/>
      <c r="AU974" s="1"/>
      <c r="AY974" s="5"/>
    </row>
    <row r="975" spans="28:51" ht="15" customHeight="1">
      <c r="AB975" s="4"/>
      <c r="AC975" s="4"/>
      <c r="AD975" s="4"/>
      <c r="AE975" s="4"/>
      <c r="AF975" s="1"/>
      <c r="AG975" s="1"/>
      <c r="AJ975" s="5"/>
      <c r="AK975" s="2"/>
      <c r="AU975" s="1"/>
      <c r="AY975" s="5"/>
    </row>
    <row r="976" spans="28:51" ht="15" customHeight="1">
      <c r="AB976" s="4"/>
      <c r="AC976" s="4"/>
      <c r="AD976" s="4"/>
      <c r="AE976" s="4"/>
      <c r="AF976" s="1"/>
      <c r="AG976" s="1"/>
      <c r="AJ976" s="5"/>
      <c r="AK976" s="2"/>
      <c r="AU976" s="1"/>
      <c r="AY976" s="5"/>
    </row>
    <row r="977" spans="28:51" ht="15" customHeight="1">
      <c r="AB977" s="4"/>
      <c r="AC977" s="4"/>
      <c r="AD977" s="4"/>
      <c r="AE977" s="4"/>
      <c r="AF977" s="1"/>
      <c r="AG977" s="1"/>
      <c r="AJ977" s="5"/>
      <c r="AK977" s="2"/>
      <c r="AU977" s="1"/>
      <c r="AY977" s="5"/>
    </row>
    <row r="978" spans="28:51" ht="15" customHeight="1">
      <c r="AB978" s="4"/>
      <c r="AC978" s="4"/>
      <c r="AD978" s="4"/>
      <c r="AE978" s="4"/>
      <c r="AF978" s="1"/>
      <c r="AG978" s="1"/>
      <c r="AJ978" s="5"/>
      <c r="AK978" s="2"/>
      <c r="AU978" s="1"/>
      <c r="AY978" s="5"/>
    </row>
    <row r="979" spans="28:51" ht="15" customHeight="1">
      <c r="AB979" s="4"/>
      <c r="AC979" s="4"/>
      <c r="AD979" s="4"/>
      <c r="AE979" s="4"/>
      <c r="AF979" s="1"/>
      <c r="AG979" s="1"/>
      <c r="AJ979" s="5"/>
      <c r="AK979" s="2"/>
      <c r="AU979" s="1"/>
      <c r="AY979" s="5"/>
    </row>
    <row r="980" spans="28:51" ht="15" customHeight="1">
      <c r="AB980" s="4"/>
      <c r="AC980" s="4"/>
      <c r="AD980" s="4"/>
      <c r="AE980" s="4"/>
      <c r="AF980" s="1"/>
      <c r="AG980" s="1"/>
      <c r="AJ980" s="5"/>
      <c r="AK980" s="2"/>
      <c r="AU980" s="1"/>
      <c r="AY980" s="5"/>
    </row>
    <row r="981" spans="28:51" ht="15" customHeight="1">
      <c r="AB981" s="4"/>
      <c r="AC981" s="4"/>
      <c r="AD981" s="4"/>
      <c r="AE981" s="4"/>
      <c r="AF981" s="1"/>
      <c r="AG981" s="1"/>
      <c r="AJ981" s="5"/>
      <c r="AK981" s="2"/>
      <c r="AU981" s="1"/>
      <c r="AY981" s="5"/>
    </row>
    <row r="982" spans="28:51" ht="15" customHeight="1">
      <c r="AB982" s="4"/>
      <c r="AC982" s="4"/>
      <c r="AD982" s="4"/>
      <c r="AE982" s="4"/>
      <c r="AF982" s="1"/>
      <c r="AG982" s="1"/>
      <c r="AJ982" s="5"/>
      <c r="AK982" s="2"/>
      <c r="AU982" s="1"/>
      <c r="AY982" s="5"/>
    </row>
    <row r="983" spans="28:51" ht="15" customHeight="1">
      <c r="AB983" s="4"/>
      <c r="AC983" s="4"/>
      <c r="AD983" s="4"/>
      <c r="AE983" s="4"/>
      <c r="AF983" s="1"/>
      <c r="AG983" s="1"/>
      <c r="AJ983" s="5"/>
      <c r="AK983" s="2"/>
      <c r="AU983" s="1"/>
      <c r="AY983" s="5"/>
    </row>
    <row r="984" spans="28:51" ht="15" customHeight="1">
      <c r="AB984" s="4"/>
      <c r="AC984" s="4"/>
      <c r="AD984" s="4"/>
      <c r="AE984" s="4"/>
      <c r="AF984" s="1"/>
      <c r="AG984" s="1"/>
      <c r="AJ984" s="5"/>
      <c r="AK984" s="2"/>
      <c r="AU984" s="1"/>
      <c r="AY984" s="5"/>
    </row>
    <row r="985" spans="28:51" ht="15" customHeight="1">
      <c r="AB985" s="4"/>
      <c r="AC985" s="4"/>
      <c r="AD985" s="4"/>
      <c r="AE985" s="4"/>
      <c r="AF985" s="1"/>
      <c r="AG985" s="1"/>
      <c r="AJ985" s="5"/>
      <c r="AK985" s="2"/>
      <c r="AU985" s="1"/>
      <c r="AY985" s="5"/>
    </row>
    <row r="986" spans="28:51" ht="15" customHeight="1">
      <c r="AB986" s="4"/>
      <c r="AC986" s="4"/>
      <c r="AD986" s="4"/>
      <c r="AE986" s="4"/>
      <c r="AF986" s="1"/>
      <c r="AG986" s="1"/>
      <c r="AJ986" s="5"/>
      <c r="AK986" s="2"/>
      <c r="AU986" s="1"/>
      <c r="AY986" s="5"/>
    </row>
    <row r="987" spans="28:51" ht="15" customHeight="1">
      <c r="AB987" s="4"/>
      <c r="AC987" s="4"/>
      <c r="AD987" s="4"/>
      <c r="AE987" s="4"/>
      <c r="AF987" s="1"/>
      <c r="AG987" s="1"/>
      <c r="AJ987" s="5"/>
      <c r="AK987" s="2"/>
      <c r="AU987" s="1"/>
      <c r="AY987" s="5"/>
    </row>
    <row r="988" spans="28:51" ht="15" customHeight="1">
      <c r="AB988" s="4"/>
      <c r="AC988" s="4"/>
      <c r="AD988" s="4"/>
      <c r="AE988" s="4"/>
      <c r="AF988" s="1"/>
      <c r="AG988" s="1"/>
      <c r="AJ988" s="5"/>
      <c r="AK988" s="2"/>
      <c r="AU988" s="1"/>
      <c r="AY988" s="5"/>
    </row>
    <row r="989" spans="28:51" ht="15" customHeight="1">
      <c r="AB989" s="4"/>
      <c r="AC989" s="4"/>
      <c r="AD989" s="4"/>
      <c r="AE989" s="4"/>
      <c r="AF989" s="1"/>
      <c r="AG989" s="1"/>
      <c r="AJ989" s="5"/>
      <c r="AK989" s="2"/>
      <c r="AU989" s="1"/>
      <c r="AY989" s="5"/>
    </row>
    <row r="990" spans="28:51" ht="15" customHeight="1">
      <c r="AB990" s="4"/>
      <c r="AC990" s="4"/>
      <c r="AD990" s="4"/>
      <c r="AE990" s="4"/>
      <c r="AF990" s="1"/>
      <c r="AG990" s="1"/>
      <c r="AJ990" s="5"/>
      <c r="AK990" s="2"/>
      <c r="AU990" s="1"/>
      <c r="AY990" s="5"/>
    </row>
    <row r="991" spans="28:51" ht="15" customHeight="1">
      <c r="AB991" s="4"/>
      <c r="AC991" s="4"/>
      <c r="AD991" s="4"/>
      <c r="AE991" s="4"/>
      <c r="AF991" s="1"/>
      <c r="AG991" s="1"/>
      <c r="AJ991" s="5"/>
      <c r="AK991" s="2"/>
      <c r="AU991" s="1"/>
      <c r="AY991" s="5"/>
    </row>
    <row r="992" spans="28:51" ht="15" customHeight="1">
      <c r="AB992" s="4"/>
      <c r="AC992" s="4"/>
      <c r="AD992" s="4"/>
      <c r="AE992" s="4"/>
      <c r="AF992" s="1"/>
      <c r="AG992" s="1"/>
      <c r="AJ992" s="5"/>
      <c r="AK992" s="2"/>
      <c r="AU992" s="1"/>
      <c r="AY992" s="5"/>
    </row>
    <row r="993" spans="28:51" ht="15" customHeight="1">
      <c r="AB993" s="4"/>
      <c r="AC993" s="4"/>
      <c r="AD993" s="4"/>
      <c r="AE993" s="4"/>
      <c r="AF993" s="1"/>
      <c r="AG993" s="1"/>
      <c r="AJ993" s="5"/>
      <c r="AK993" s="2"/>
      <c r="AU993" s="1"/>
      <c r="AY993" s="5"/>
    </row>
    <row r="994" spans="28:51" ht="15" customHeight="1">
      <c r="AB994" s="4"/>
      <c r="AC994" s="4"/>
      <c r="AD994" s="4"/>
      <c r="AE994" s="4"/>
      <c r="AF994" s="1"/>
      <c r="AG994" s="1"/>
      <c r="AJ994" s="5"/>
      <c r="AK994" s="2"/>
      <c r="AU994" s="1"/>
      <c r="AY994" s="5"/>
    </row>
    <row r="995" spans="28:51" ht="15" customHeight="1">
      <c r="AB995" s="4"/>
      <c r="AC995" s="4"/>
      <c r="AD995" s="4"/>
      <c r="AE995" s="4"/>
      <c r="AF995" s="1"/>
      <c r="AG995" s="1"/>
      <c r="AJ995" s="5"/>
      <c r="AK995" s="2"/>
      <c r="AU995" s="1"/>
      <c r="AY995" s="5"/>
    </row>
    <row r="996" spans="28:51" ht="15" customHeight="1">
      <c r="AB996" s="4"/>
      <c r="AC996" s="4"/>
      <c r="AD996" s="4"/>
      <c r="AE996" s="4"/>
      <c r="AF996" s="1"/>
      <c r="AG996" s="1"/>
      <c r="AJ996" s="5"/>
      <c r="AK996" s="2"/>
      <c r="AU996" s="1"/>
      <c r="AY996" s="5"/>
    </row>
    <row r="997" spans="28:51" ht="15" customHeight="1">
      <c r="AB997" s="4"/>
      <c r="AC997" s="4"/>
      <c r="AD997" s="4"/>
      <c r="AE997" s="4"/>
      <c r="AF997" s="1"/>
      <c r="AG997" s="1"/>
      <c r="AJ997" s="5"/>
      <c r="AK997" s="2"/>
      <c r="AU997" s="1"/>
      <c r="AY997" s="5"/>
    </row>
    <row r="998" spans="28:51" ht="15" customHeight="1">
      <c r="AB998" s="4"/>
      <c r="AC998" s="4"/>
      <c r="AD998" s="4"/>
      <c r="AE998" s="4"/>
      <c r="AF998" s="1"/>
      <c r="AG998" s="1"/>
      <c r="AJ998" s="5"/>
      <c r="AK998" s="2"/>
      <c r="AU998" s="1"/>
      <c r="AY998" s="5"/>
    </row>
    <row r="999" spans="28:51" ht="15" customHeight="1">
      <c r="AB999" s="4"/>
      <c r="AC999" s="4"/>
      <c r="AD999" s="4"/>
      <c r="AE999" s="4"/>
      <c r="AF999" s="1"/>
      <c r="AG999" s="1"/>
      <c r="AJ999" s="5"/>
      <c r="AK999" s="2"/>
      <c r="AU999" s="1"/>
      <c r="AY999" s="5"/>
    </row>
    <row r="1000" spans="28:51" ht="15" customHeight="1">
      <c r="AB1000" s="4"/>
      <c r="AC1000" s="4"/>
      <c r="AD1000" s="4"/>
      <c r="AE1000" s="4"/>
      <c r="AF1000" s="1"/>
      <c r="AG1000" s="1"/>
      <c r="AJ1000" s="5"/>
      <c r="AK1000" s="2"/>
      <c r="AU1000" s="1"/>
      <c r="AY1000" s="5"/>
    </row>
    <row r="1001" spans="28:51" ht="15" customHeight="1">
      <c r="AB1001" s="4"/>
      <c r="AC1001" s="4"/>
      <c r="AD1001" s="4"/>
      <c r="AE1001" s="4"/>
      <c r="AF1001" s="1"/>
      <c r="AG1001" s="1"/>
      <c r="AJ1001" s="5"/>
      <c r="AK1001" s="2"/>
      <c r="AU1001" s="1"/>
      <c r="AY1001" s="5"/>
    </row>
    <row r="1002" spans="28:51" ht="15" customHeight="1">
      <c r="AB1002" s="4"/>
      <c r="AC1002" s="4"/>
      <c r="AD1002" s="4"/>
      <c r="AE1002" s="4"/>
      <c r="AF1002" s="1"/>
      <c r="AG1002" s="1"/>
      <c r="AJ1002" s="5"/>
      <c r="AK1002" s="2"/>
      <c r="AU1002" s="1"/>
      <c r="AY1002" s="5"/>
    </row>
    <row r="1003" spans="28:51" ht="15" customHeight="1">
      <c r="AB1003" s="4"/>
      <c r="AC1003" s="4"/>
      <c r="AD1003" s="4"/>
      <c r="AE1003" s="4"/>
      <c r="AF1003" s="1"/>
      <c r="AG1003" s="1"/>
      <c r="AJ1003" s="5"/>
      <c r="AK1003" s="2"/>
      <c r="AU1003" s="1"/>
      <c r="AY1003" s="5"/>
    </row>
    <row r="1004" spans="28:51" ht="15" customHeight="1">
      <c r="AB1004" s="4"/>
      <c r="AC1004" s="4"/>
      <c r="AD1004" s="4"/>
      <c r="AE1004" s="4"/>
      <c r="AF1004" s="1"/>
      <c r="AG1004" s="1"/>
      <c r="AJ1004" s="5"/>
      <c r="AK1004" s="2"/>
      <c r="AU1004" s="1"/>
      <c r="AY1004" s="5"/>
    </row>
    <row r="1005" spans="28:51" ht="15" customHeight="1">
      <c r="AB1005" s="4"/>
      <c r="AC1005" s="4"/>
      <c r="AD1005" s="4"/>
      <c r="AE1005" s="4"/>
      <c r="AF1005" s="1"/>
      <c r="AG1005" s="1"/>
      <c r="AJ1005" s="5"/>
      <c r="AK1005" s="2"/>
      <c r="AU1005" s="1"/>
      <c r="AY1005" s="5"/>
    </row>
    <row r="1006" spans="28:51" ht="15" customHeight="1">
      <c r="AB1006" s="4"/>
      <c r="AC1006" s="4"/>
      <c r="AD1006" s="4"/>
      <c r="AE1006" s="4"/>
      <c r="AF1006" s="1"/>
      <c r="AG1006" s="1"/>
      <c r="AJ1006" s="5"/>
      <c r="AK1006" s="2"/>
      <c r="AU1006" s="1"/>
      <c r="AY1006" s="5"/>
    </row>
    <row r="1007" spans="28:51" ht="15" customHeight="1">
      <c r="AB1007" s="4"/>
      <c r="AC1007" s="4"/>
      <c r="AD1007" s="4"/>
      <c r="AE1007" s="4"/>
      <c r="AF1007" s="1"/>
      <c r="AG1007" s="1"/>
      <c r="AJ1007" s="5"/>
      <c r="AK1007" s="2"/>
      <c r="AU1007" s="1"/>
      <c r="AY1007" s="5"/>
    </row>
    <row r="1008" spans="28:51" ht="15" customHeight="1">
      <c r="AB1008" s="4"/>
      <c r="AC1008" s="4"/>
      <c r="AD1008" s="4"/>
      <c r="AE1008" s="4"/>
      <c r="AF1008" s="1"/>
      <c r="AG1008" s="1"/>
      <c r="AJ1008" s="5"/>
      <c r="AK1008" s="2"/>
      <c r="AU1008" s="1"/>
      <c r="AY1008" s="5"/>
    </row>
    <row r="1009" spans="28:51" ht="15" customHeight="1">
      <c r="AB1009" s="4"/>
      <c r="AC1009" s="4"/>
      <c r="AD1009" s="4"/>
      <c r="AE1009" s="4"/>
      <c r="AF1009" s="1"/>
      <c r="AG1009" s="1"/>
      <c r="AJ1009" s="5"/>
      <c r="AK1009" s="2"/>
      <c r="AU1009" s="1"/>
      <c r="AY1009" s="5"/>
    </row>
    <row r="1010" spans="28:51" ht="15" customHeight="1">
      <c r="AB1010" s="4"/>
      <c r="AC1010" s="4"/>
      <c r="AD1010" s="4"/>
      <c r="AE1010" s="4"/>
      <c r="AF1010" s="1"/>
      <c r="AG1010" s="1"/>
      <c r="AJ1010" s="5"/>
      <c r="AK1010" s="2"/>
      <c r="AU1010" s="1"/>
      <c r="AY1010" s="5"/>
    </row>
    <row r="1011" spans="28:51" ht="15" customHeight="1">
      <c r="AB1011" s="4"/>
      <c r="AC1011" s="4"/>
      <c r="AD1011" s="4"/>
      <c r="AE1011" s="4"/>
      <c r="AF1011" s="1"/>
      <c r="AG1011" s="1"/>
      <c r="AJ1011" s="5"/>
      <c r="AK1011" s="2"/>
      <c r="AU1011" s="1"/>
      <c r="AY1011" s="5"/>
    </row>
    <row r="1012" spans="28:51" ht="15" customHeight="1">
      <c r="AB1012" s="4"/>
      <c r="AC1012" s="4"/>
      <c r="AD1012" s="4"/>
      <c r="AE1012" s="4"/>
      <c r="AF1012" s="1"/>
      <c r="AG1012" s="1"/>
      <c r="AJ1012" s="5"/>
      <c r="AK1012" s="2"/>
      <c r="AU1012" s="1"/>
      <c r="AY1012" s="5"/>
    </row>
    <row r="1013" spans="28:51" ht="15" customHeight="1">
      <c r="AB1013" s="4"/>
      <c r="AC1013" s="4"/>
      <c r="AD1013" s="4"/>
      <c r="AE1013" s="4"/>
      <c r="AF1013" s="1"/>
      <c r="AG1013" s="1"/>
      <c r="AJ1013" s="5"/>
      <c r="AK1013" s="2"/>
      <c r="AU1013" s="1"/>
      <c r="AY1013" s="5"/>
    </row>
    <row r="1014" spans="28:51" ht="15" customHeight="1">
      <c r="AB1014" s="4"/>
      <c r="AC1014" s="4"/>
      <c r="AD1014" s="4"/>
      <c r="AE1014" s="4"/>
      <c r="AF1014" s="1"/>
      <c r="AG1014" s="1"/>
      <c r="AJ1014" s="5"/>
      <c r="AK1014" s="2"/>
      <c r="AU1014" s="1"/>
      <c r="AY1014" s="5"/>
    </row>
    <row r="1015" spans="28:51" ht="15" customHeight="1">
      <c r="AB1015" s="4"/>
      <c r="AC1015" s="4"/>
      <c r="AD1015" s="4"/>
      <c r="AE1015" s="4"/>
      <c r="AF1015" s="1"/>
      <c r="AG1015" s="1"/>
      <c r="AJ1015" s="5"/>
      <c r="AK1015" s="2"/>
      <c r="AU1015" s="1"/>
      <c r="AY1015" s="5"/>
    </row>
    <row r="1016" spans="28:51" ht="15" customHeight="1">
      <c r="AB1016" s="4"/>
      <c r="AC1016" s="4"/>
      <c r="AD1016" s="4"/>
      <c r="AE1016" s="4"/>
      <c r="AF1016" s="1"/>
      <c r="AG1016" s="1"/>
      <c r="AJ1016" s="5"/>
      <c r="AK1016" s="2"/>
      <c r="AU1016" s="1"/>
      <c r="AY1016" s="5"/>
    </row>
    <row r="1017" spans="28:51" ht="15" customHeight="1">
      <c r="AB1017" s="4"/>
      <c r="AC1017" s="4"/>
      <c r="AD1017" s="4"/>
      <c r="AE1017" s="4"/>
      <c r="AF1017" s="1"/>
      <c r="AG1017" s="1"/>
      <c r="AJ1017" s="5"/>
      <c r="AK1017" s="2"/>
      <c r="AU1017" s="1"/>
      <c r="AY1017" s="5"/>
    </row>
    <row r="1018" spans="28:51" ht="15" customHeight="1">
      <c r="AB1018" s="4"/>
      <c r="AC1018" s="4"/>
      <c r="AD1018" s="4"/>
      <c r="AE1018" s="4"/>
      <c r="AF1018" s="1"/>
      <c r="AG1018" s="1"/>
      <c r="AJ1018" s="5"/>
      <c r="AK1018" s="2"/>
      <c r="AU1018" s="1"/>
      <c r="AY1018" s="5"/>
    </row>
    <row r="1019" spans="28:51" ht="15" customHeight="1">
      <c r="AB1019" s="4"/>
      <c r="AC1019" s="4"/>
      <c r="AD1019" s="4"/>
      <c r="AE1019" s="4"/>
      <c r="AF1019" s="1"/>
      <c r="AG1019" s="1"/>
      <c r="AJ1019" s="5"/>
      <c r="AK1019" s="2"/>
      <c r="AU1019" s="1"/>
      <c r="AY1019" s="5"/>
    </row>
    <row r="1020" spans="28:51" ht="15" customHeight="1">
      <c r="AB1020" s="4"/>
      <c r="AC1020" s="4"/>
      <c r="AD1020" s="4"/>
      <c r="AE1020" s="4"/>
      <c r="AF1020" s="1"/>
      <c r="AG1020" s="1"/>
      <c r="AJ1020" s="5"/>
      <c r="AK1020" s="2"/>
      <c r="AU1020" s="1"/>
      <c r="AY1020" s="5"/>
    </row>
    <row r="1021" spans="28:51" ht="15" customHeight="1">
      <c r="AB1021" s="4"/>
      <c r="AC1021" s="4"/>
      <c r="AD1021" s="4"/>
      <c r="AE1021" s="4"/>
      <c r="AF1021" s="1"/>
      <c r="AG1021" s="1"/>
      <c r="AJ1021" s="5"/>
      <c r="AK1021" s="2"/>
      <c r="AU1021" s="1"/>
      <c r="AY1021" s="5"/>
    </row>
    <row r="1022" spans="28:51" ht="15" customHeight="1">
      <c r="AB1022" s="4"/>
      <c r="AC1022" s="4"/>
      <c r="AD1022" s="4"/>
      <c r="AE1022" s="4"/>
      <c r="AF1022" s="1"/>
      <c r="AG1022" s="1"/>
      <c r="AJ1022" s="5"/>
      <c r="AK1022" s="2"/>
      <c r="AU1022" s="1"/>
      <c r="AY1022" s="5"/>
    </row>
    <row r="1023" spans="28:51" ht="15" customHeight="1">
      <c r="AB1023" s="4"/>
      <c r="AC1023" s="4"/>
      <c r="AD1023" s="4"/>
      <c r="AE1023" s="4"/>
      <c r="AF1023" s="1"/>
      <c r="AG1023" s="1"/>
      <c r="AJ1023" s="5"/>
      <c r="AK1023" s="2"/>
      <c r="AU1023" s="1"/>
      <c r="AY1023" s="5"/>
    </row>
    <row r="1024" spans="28:51" ht="15" customHeight="1">
      <c r="AB1024" s="4"/>
      <c r="AC1024" s="4"/>
      <c r="AD1024" s="4"/>
      <c r="AE1024" s="4"/>
      <c r="AF1024" s="1"/>
      <c r="AG1024" s="1"/>
      <c r="AJ1024" s="5"/>
      <c r="AK1024" s="2"/>
      <c r="AU1024" s="1"/>
      <c r="AY1024" s="5"/>
    </row>
    <row r="1025" spans="28:51" ht="15" customHeight="1">
      <c r="AB1025" s="4"/>
      <c r="AC1025" s="4"/>
      <c r="AD1025" s="4"/>
      <c r="AE1025" s="4"/>
      <c r="AF1025" s="1"/>
      <c r="AG1025" s="1"/>
      <c r="AJ1025" s="5"/>
      <c r="AK1025" s="2"/>
      <c r="AU1025" s="1"/>
      <c r="AY1025" s="5"/>
    </row>
    <row r="1026" spans="28:51" ht="15" customHeight="1">
      <c r="AB1026" s="4"/>
      <c r="AC1026" s="4"/>
      <c r="AD1026" s="4"/>
      <c r="AE1026" s="4"/>
      <c r="AF1026" s="1"/>
      <c r="AG1026" s="1"/>
      <c r="AJ1026" s="5"/>
      <c r="AK1026" s="2"/>
      <c r="AU1026" s="1"/>
      <c r="AY1026" s="5"/>
    </row>
    <row r="1027" spans="28:51" ht="15" customHeight="1">
      <c r="AB1027" s="4"/>
      <c r="AC1027" s="4"/>
      <c r="AD1027" s="4"/>
      <c r="AE1027" s="4"/>
      <c r="AF1027" s="1"/>
      <c r="AG1027" s="1"/>
      <c r="AJ1027" s="5"/>
      <c r="AK1027" s="2"/>
      <c r="AU1027" s="1"/>
      <c r="AY1027" s="5"/>
    </row>
    <row r="1028" spans="28:51" ht="15" customHeight="1">
      <c r="AB1028" s="4"/>
      <c r="AC1028" s="4"/>
      <c r="AD1028" s="4"/>
      <c r="AE1028" s="4"/>
      <c r="AF1028" s="1"/>
      <c r="AG1028" s="1"/>
      <c r="AJ1028" s="5"/>
      <c r="AK1028" s="2"/>
      <c r="AU1028" s="1"/>
      <c r="AY1028" s="5"/>
    </row>
    <row r="1029" spans="28:51" ht="15" customHeight="1">
      <c r="AB1029" s="4"/>
      <c r="AC1029" s="4"/>
      <c r="AD1029" s="4"/>
      <c r="AE1029" s="4"/>
      <c r="AF1029" s="1"/>
      <c r="AG1029" s="1"/>
      <c r="AJ1029" s="5"/>
      <c r="AK1029" s="2"/>
      <c r="AU1029" s="1"/>
      <c r="AY1029" s="5"/>
    </row>
    <row r="1030" spans="28:51" ht="15" customHeight="1">
      <c r="AB1030" s="4"/>
      <c r="AC1030" s="4"/>
      <c r="AD1030" s="4"/>
      <c r="AE1030" s="4"/>
      <c r="AF1030" s="1"/>
      <c r="AG1030" s="1"/>
      <c r="AJ1030" s="5"/>
      <c r="AK1030" s="2"/>
      <c r="AU1030" s="1"/>
      <c r="AY1030" s="5"/>
    </row>
    <row r="1031" spans="28:51" ht="15" customHeight="1">
      <c r="AB1031" s="4"/>
      <c r="AC1031" s="4"/>
      <c r="AD1031" s="4"/>
      <c r="AE1031" s="4"/>
      <c r="AF1031" s="1"/>
      <c r="AG1031" s="1"/>
      <c r="AJ1031" s="5"/>
      <c r="AK1031" s="2"/>
      <c r="AU1031" s="1"/>
      <c r="AY1031" s="5"/>
    </row>
    <row r="1032" spans="28:51" ht="15" customHeight="1">
      <c r="AB1032" s="4"/>
      <c r="AC1032" s="4"/>
      <c r="AD1032" s="4"/>
      <c r="AE1032" s="4"/>
      <c r="AF1032" s="1"/>
      <c r="AG1032" s="1"/>
      <c r="AJ1032" s="5"/>
      <c r="AK1032" s="2"/>
      <c r="AU1032" s="1"/>
      <c r="AY1032" s="5"/>
    </row>
    <row r="1033" spans="28:51" ht="15" customHeight="1">
      <c r="AB1033" s="4"/>
      <c r="AC1033" s="4"/>
      <c r="AD1033" s="4"/>
      <c r="AE1033" s="4"/>
      <c r="AF1033" s="1"/>
      <c r="AG1033" s="1"/>
      <c r="AJ1033" s="5"/>
      <c r="AK1033" s="2"/>
      <c r="AU1033" s="1"/>
      <c r="AY1033" s="5"/>
    </row>
    <row r="1034" spans="28:51" ht="15" customHeight="1">
      <c r="AB1034" s="4"/>
      <c r="AC1034" s="4"/>
      <c r="AD1034" s="4"/>
      <c r="AE1034" s="4"/>
      <c r="AF1034" s="1"/>
      <c r="AG1034" s="1"/>
      <c r="AJ1034" s="5"/>
      <c r="AK1034" s="2"/>
      <c r="AU1034" s="1"/>
      <c r="AY1034" s="5"/>
    </row>
    <row r="1035" spans="28:51" ht="15" customHeight="1">
      <c r="AB1035" s="4"/>
      <c r="AC1035" s="4"/>
      <c r="AD1035" s="4"/>
      <c r="AE1035" s="4"/>
      <c r="AF1035" s="1"/>
      <c r="AG1035" s="1"/>
      <c r="AJ1035" s="5"/>
      <c r="AK1035" s="2"/>
      <c r="AU1035" s="1"/>
      <c r="AY1035" s="5"/>
    </row>
    <row r="1036" spans="28:51" ht="15" customHeight="1">
      <c r="AB1036" s="4"/>
      <c r="AC1036" s="4"/>
      <c r="AD1036" s="4"/>
      <c r="AE1036" s="4"/>
      <c r="AF1036" s="1"/>
      <c r="AG1036" s="1"/>
      <c r="AJ1036" s="5"/>
      <c r="AK1036" s="2"/>
      <c r="AU1036" s="1"/>
      <c r="AY1036" s="5"/>
    </row>
    <row r="1037" spans="28:51" ht="15" customHeight="1">
      <c r="AB1037" s="4"/>
      <c r="AC1037" s="4"/>
      <c r="AD1037" s="4"/>
      <c r="AE1037" s="4"/>
      <c r="AF1037" s="1"/>
      <c r="AG1037" s="1"/>
      <c r="AJ1037" s="5"/>
      <c r="AK1037" s="2"/>
      <c r="AU1037" s="1"/>
      <c r="AY1037" s="5"/>
    </row>
    <row r="1038" spans="28:51" ht="15" customHeight="1">
      <c r="AB1038" s="4"/>
      <c r="AC1038" s="4"/>
      <c r="AD1038" s="4"/>
      <c r="AE1038" s="4"/>
      <c r="AF1038" s="1"/>
      <c r="AG1038" s="1"/>
      <c r="AJ1038" s="5"/>
      <c r="AK1038" s="2"/>
      <c r="AU1038" s="1"/>
      <c r="AY1038" s="5"/>
    </row>
    <row r="1039" spans="28:51" ht="15" customHeight="1">
      <c r="AB1039" s="4"/>
      <c r="AC1039" s="4"/>
      <c r="AD1039" s="4"/>
      <c r="AE1039" s="4"/>
      <c r="AF1039" s="1"/>
      <c r="AG1039" s="1"/>
      <c r="AJ1039" s="5"/>
      <c r="AK1039" s="2"/>
      <c r="AU1039" s="1"/>
      <c r="AY1039" s="5"/>
    </row>
    <row r="1040" spans="28:51" ht="15" customHeight="1">
      <c r="AB1040" s="4"/>
      <c r="AC1040" s="4"/>
      <c r="AD1040" s="4"/>
      <c r="AE1040" s="4"/>
      <c r="AF1040" s="1"/>
      <c r="AG1040" s="1"/>
      <c r="AJ1040" s="5"/>
      <c r="AK1040" s="2"/>
      <c r="AU1040" s="1"/>
      <c r="AY1040" s="5"/>
    </row>
    <row r="1041" spans="28:51" ht="15" customHeight="1">
      <c r="AB1041" s="4"/>
      <c r="AC1041" s="4"/>
      <c r="AD1041" s="4"/>
      <c r="AE1041" s="4"/>
      <c r="AF1041" s="1"/>
      <c r="AG1041" s="1"/>
      <c r="AJ1041" s="5"/>
      <c r="AK1041" s="2"/>
      <c r="AU1041" s="1"/>
      <c r="AY1041" s="5"/>
    </row>
    <row r="1042" spans="28:51" ht="15" customHeight="1">
      <c r="AB1042" s="4"/>
      <c r="AC1042" s="4"/>
      <c r="AD1042" s="4"/>
      <c r="AE1042" s="4"/>
      <c r="AF1042" s="1"/>
      <c r="AG1042" s="1"/>
      <c r="AJ1042" s="5"/>
      <c r="AK1042" s="2"/>
      <c r="AU1042" s="1"/>
      <c r="AY1042" s="5"/>
    </row>
    <row r="1043" spans="28:51" ht="15" customHeight="1">
      <c r="AB1043" s="4"/>
      <c r="AC1043" s="4"/>
      <c r="AD1043" s="4"/>
      <c r="AE1043" s="4"/>
      <c r="AF1043" s="1"/>
      <c r="AG1043" s="1"/>
      <c r="AJ1043" s="5"/>
      <c r="AK1043" s="2"/>
      <c r="AU1043" s="1"/>
      <c r="AY1043" s="5"/>
    </row>
    <row r="1044" spans="28:51" ht="15" customHeight="1">
      <c r="AB1044" s="4"/>
      <c r="AC1044" s="4"/>
      <c r="AD1044" s="4"/>
      <c r="AE1044" s="4"/>
      <c r="AF1044" s="1"/>
      <c r="AG1044" s="1"/>
      <c r="AJ1044" s="5"/>
      <c r="AK1044" s="2"/>
      <c r="AU1044" s="1"/>
      <c r="AY1044" s="5"/>
    </row>
    <row r="1045" spans="28:51" ht="15" customHeight="1">
      <c r="AB1045" s="4"/>
      <c r="AC1045" s="4"/>
      <c r="AD1045" s="4"/>
      <c r="AE1045" s="4"/>
      <c r="AF1045" s="1"/>
      <c r="AG1045" s="1"/>
      <c r="AJ1045" s="5"/>
      <c r="AK1045" s="2"/>
      <c r="AU1045" s="1"/>
      <c r="AY1045" s="5"/>
    </row>
    <row r="1046" spans="28:51" ht="15" customHeight="1">
      <c r="AB1046" s="4"/>
      <c r="AC1046" s="4"/>
      <c r="AD1046" s="4"/>
      <c r="AE1046" s="4"/>
      <c r="AF1046" s="1"/>
      <c r="AG1046" s="1"/>
      <c r="AJ1046" s="5"/>
      <c r="AK1046" s="2"/>
      <c r="AU1046" s="1"/>
      <c r="AY1046" s="5"/>
    </row>
    <row r="1047" spans="28:51" ht="15" customHeight="1">
      <c r="AB1047" s="4"/>
      <c r="AC1047" s="4"/>
      <c r="AD1047" s="4"/>
      <c r="AE1047" s="4"/>
      <c r="AF1047" s="1"/>
      <c r="AG1047" s="1"/>
      <c r="AJ1047" s="5"/>
      <c r="AK1047" s="2"/>
      <c r="AU1047" s="1"/>
      <c r="AY1047" s="5"/>
    </row>
    <row r="1048" spans="28:51" ht="15" customHeight="1">
      <c r="AB1048" s="4"/>
      <c r="AC1048" s="4"/>
      <c r="AD1048" s="4"/>
      <c r="AE1048" s="4"/>
      <c r="AF1048" s="1"/>
      <c r="AG1048" s="1"/>
      <c r="AJ1048" s="5"/>
      <c r="AK1048" s="2"/>
      <c r="AU1048" s="1"/>
      <c r="AY1048" s="5"/>
    </row>
    <row r="1049" spans="28:51" ht="15" customHeight="1">
      <c r="AB1049" s="4"/>
      <c r="AC1049" s="4"/>
      <c r="AD1049" s="4"/>
      <c r="AE1049" s="4"/>
      <c r="AF1049" s="1"/>
      <c r="AG1049" s="1"/>
      <c r="AJ1049" s="5"/>
      <c r="AK1049" s="2"/>
      <c r="AU1049" s="1"/>
      <c r="AY1049" s="5"/>
    </row>
    <row r="1050" spans="28:51" ht="15" customHeight="1">
      <c r="AB1050" s="4"/>
      <c r="AC1050" s="4"/>
      <c r="AD1050" s="4"/>
      <c r="AE1050" s="4"/>
      <c r="AF1050" s="1"/>
      <c r="AG1050" s="1"/>
      <c r="AJ1050" s="5"/>
      <c r="AK1050" s="2"/>
      <c r="AU1050" s="1"/>
      <c r="AY1050" s="5"/>
    </row>
    <row r="1051" spans="28:51" ht="15" customHeight="1">
      <c r="AB1051" s="4"/>
      <c r="AC1051" s="4"/>
      <c r="AD1051" s="4"/>
      <c r="AE1051" s="4"/>
      <c r="AF1051" s="1"/>
      <c r="AG1051" s="1"/>
      <c r="AJ1051" s="5"/>
      <c r="AK1051" s="2"/>
      <c r="AU1051" s="1"/>
      <c r="AY1051" s="5"/>
    </row>
    <row r="1052" spans="28:51" ht="15" customHeight="1">
      <c r="AB1052" s="4"/>
      <c r="AC1052" s="4"/>
      <c r="AD1052" s="4"/>
      <c r="AE1052" s="4"/>
      <c r="AF1052" s="1"/>
      <c r="AG1052" s="1"/>
      <c r="AJ1052" s="5"/>
      <c r="AK1052" s="2"/>
      <c r="AU1052" s="1"/>
      <c r="AY1052" s="5"/>
    </row>
    <row r="1053" spans="28:51" ht="15" customHeight="1">
      <c r="AB1053" s="4"/>
      <c r="AC1053" s="4"/>
      <c r="AD1053" s="4"/>
      <c r="AE1053" s="4"/>
      <c r="AF1053" s="1"/>
      <c r="AG1053" s="1"/>
      <c r="AJ1053" s="5"/>
      <c r="AK1053" s="2"/>
      <c r="AU1053" s="1"/>
      <c r="AY1053" s="5"/>
    </row>
    <row r="1054" spans="28:51" ht="15" customHeight="1">
      <c r="AB1054" s="4"/>
      <c r="AC1054" s="4"/>
      <c r="AD1054" s="4"/>
      <c r="AE1054" s="4"/>
      <c r="AF1054" s="1"/>
      <c r="AG1054" s="1"/>
      <c r="AJ1054" s="5"/>
      <c r="AK1054" s="2"/>
      <c r="AU1054" s="1"/>
      <c r="AY1054" s="5"/>
    </row>
    <row r="1055" spans="28:51" ht="15" customHeight="1">
      <c r="AB1055" s="4"/>
      <c r="AC1055" s="4"/>
      <c r="AD1055" s="4"/>
      <c r="AE1055" s="4"/>
      <c r="AF1055" s="1"/>
      <c r="AG1055" s="1"/>
      <c r="AJ1055" s="5"/>
      <c r="AK1055" s="2"/>
      <c r="AU1055" s="1"/>
      <c r="AY1055" s="5"/>
    </row>
    <row r="1056" spans="28:51" ht="15" customHeight="1">
      <c r="AB1056" s="4"/>
      <c r="AC1056" s="4"/>
      <c r="AD1056" s="4"/>
      <c r="AE1056" s="4"/>
      <c r="AF1056" s="1"/>
      <c r="AG1056" s="1"/>
      <c r="AJ1056" s="5"/>
      <c r="AK1056" s="2"/>
      <c r="AU1056" s="1"/>
      <c r="AY1056" s="5"/>
    </row>
    <row r="1057" spans="28:51" ht="15" customHeight="1">
      <c r="AB1057" s="4"/>
      <c r="AC1057" s="4"/>
      <c r="AD1057" s="4"/>
      <c r="AE1057" s="4"/>
      <c r="AF1057" s="1"/>
      <c r="AG1057" s="1"/>
      <c r="AJ1057" s="5"/>
      <c r="AK1057" s="2"/>
      <c r="AU1057" s="1"/>
      <c r="AY1057" s="5"/>
    </row>
    <row r="1058" spans="28:51" ht="15" customHeight="1">
      <c r="AB1058" s="4"/>
      <c r="AC1058" s="4"/>
      <c r="AD1058" s="4"/>
      <c r="AE1058" s="4"/>
      <c r="AF1058" s="1"/>
      <c r="AG1058" s="1"/>
      <c r="AJ1058" s="5"/>
      <c r="AK1058" s="2"/>
      <c r="AU1058" s="1"/>
      <c r="AY1058" s="5"/>
    </row>
    <row r="1059" spans="28:51" ht="15" customHeight="1">
      <c r="AB1059" s="4"/>
      <c r="AC1059" s="4"/>
      <c r="AD1059" s="4"/>
      <c r="AE1059" s="4"/>
      <c r="AF1059" s="1"/>
      <c r="AG1059" s="1"/>
      <c r="AJ1059" s="5"/>
      <c r="AK1059" s="2"/>
      <c r="AU1059" s="1"/>
      <c r="AY1059" s="5"/>
    </row>
    <row r="1060" spans="28:51" ht="15" customHeight="1">
      <c r="AB1060" s="4"/>
      <c r="AC1060" s="4"/>
      <c r="AD1060" s="4"/>
      <c r="AE1060" s="4"/>
      <c r="AF1060" s="1"/>
      <c r="AG1060" s="1"/>
      <c r="AJ1060" s="5"/>
      <c r="AK1060" s="2"/>
      <c r="AU1060" s="1"/>
      <c r="AY1060" s="5"/>
    </row>
    <row r="1061" spans="28:51" ht="15" customHeight="1">
      <c r="AB1061" s="4"/>
      <c r="AC1061" s="4"/>
      <c r="AD1061" s="4"/>
      <c r="AE1061" s="4"/>
      <c r="AF1061" s="1"/>
      <c r="AG1061" s="1"/>
      <c r="AJ1061" s="5"/>
      <c r="AK1061" s="2"/>
      <c r="AU1061" s="1"/>
      <c r="AY1061" s="5"/>
    </row>
    <row r="1062" spans="28:51" ht="15" customHeight="1">
      <c r="AB1062" s="4"/>
      <c r="AC1062" s="4"/>
      <c r="AD1062" s="4"/>
      <c r="AE1062" s="4"/>
      <c r="AF1062" s="1"/>
      <c r="AG1062" s="1"/>
      <c r="AJ1062" s="5"/>
      <c r="AK1062" s="2"/>
      <c r="AU1062" s="1"/>
      <c r="AY1062" s="5"/>
    </row>
    <row r="1063" spans="28:51" ht="15" customHeight="1">
      <c r="AB1063" s="4"/>
      <c r="AC1063" s="4"/>
      <c r="AD1063" s="4"/>
      <c r="AE1063" s="4"/>
      <c r="AF1063" s="1"/>
      <c r="AG1063" s="1"/>
      <c r="AJ1063" s="5"/>
      <c r="AK1063" s="2"/>
      <c r="AU1063" s="1"/>
      <c r="AY1063" s="5"/>
    </row>
    <row r="1064" spans="28:51" ht="15" customHeight="1">
      <c r="AB1064" s="4"/>
      <c r="AC1064" s="4"/>
      <c r="AD1064" s="4"/>
      <c r="AE1064" s="4"/>
      <c r="AF1064" s="1"/>
      <c r="AG1064" s="1"/>
      <c r="AJ1064" s="5"/>
      <c r="AK1064" s="2"/>
      <c r="AU1064" s="1"/>
      <c r="AY1064" s="5"/>
    </row>
    <row r="1065" spans="28:51" ht="15" customHeight="1">
      <c r="AB1065" s="4"/>
      <c r="AC1065" s="4"/>
      <c r="AD1065" s="4"/>
      <c r="AE1065" s="4"/>
      <c r="AF1065" s="1"/>
      <c r="AG1065" s="1"/>
      <c r="AJ1065" s="5"/>
      <c r="AK1065" s="2"/>
      <c r="AU1065" s="1"/>
      <c r="AY1065" s="5"/>
    </row>
    <row r="1066" spans="28:51" ht="15" customHeight="1">
      <c r="AB1066" s="4"/>
      <c r="AC1066" s="4"/>
      <c r="AD1066" s="4"/>
      <c r="AE1066" s="4"/>
      <c r="AF1066" s="1"/>
      <c r="AG1066" s="1"/>
      <c r="AJ1066" s="5"/>
      <c r="AK1066" s="2"/>
      <c r="AU1066" s="1"/>
      <c r="AY1066" s="5"/>
    </row>
    <row r="1067" spans="28:51" ht="15" customHeight="1">
      <c r="AB1067" s="4"/>
      <c r="AC1067" s="4"/>
      <c r="AD1067" s="4"/>
      <c r="AE1067" s="4"/>
      <c r="AF1067" s="1"/>
      <c r="AG1067" s="1"/>
      <c r="AJ1067" s="5"/>
      <c r="AK1067" s="2"/>
      <c r="AU1067" s="1"/>
      <c r="AY1067" s="5"/>
    </row>
    <row r="1068" spans="28:51" ht="15" customHeight="1">
      <c r="AB1068" s="4"/>
      <c r="AC1068" s="4"/>
      <c r="AD1068" s="4"/>
      <c r="AE1068" s="4"/>
      <c r="AF1068" s="1"/>
      <c r="AG1068" s="1"/>
      <c r="AJ1068" s="5"/>
      <c r="AK1068" s="2"/>
      <c r="AU1068" s="1"/>
      <c r="AY1068" s="5"/>
    </row>
    <row r="1069" spans="28:51" ht="15" customHeight="1">
      <c r="AB1069" s="4"/>
      <c r="AC1069" s="4"/>
      <c r="AD1069" s="4"/>
      <c r="AE1069" s="4"/>
      <c r="AF1069" s="1"/>
      <c r="AG1069" s="1"/>
      <c r="AJ1069" s="5"/>
      <c r="AK1069" s="2"/>
      <c r="AU1069" s="1"/>
      <c r="AY1069" s="5"/>
    </row>
    <row r="1070" spans="28:51" ht="15" customHeight="1">
      <c r="AB1070" s="4"/>
      <c r="AC1070" s="4"/>
      <c r="AD1070" s="4"/>
      <c r="AE1070" s="4"/>
      <c r="AF1070" s="1"/>
      <c r="AG1070" s="1"/>
      <c r="AJ1070" s="5"/>
      <c r="AK1070" s="2"/>
      <c r="AU1070" s="1"/>
      <c r="AY1070" s="5"/>
    </row>
    <row r="1071" spans="28:51" ht="15" customHeight="1">
      <c r="AB1071" s="4"/>
      <c r="AC1071" s="4"/>
      <c r="AD1071" s="4"/>
      <c r="AE1071" s="4"/>
      <c r="AF1071" s="1"/>
      <c r="AG1071" s="1"/>
      <c r="AJ1071" s="5"/>
      <c r="AK1071" s="2"/>
      <c r="AU1071" s="1"/>
      <c r="AY1071" s="5"/>
    </row>
    <row r="1072" spans="28:51" ht="15" customHeight="1">
      <c r="AB1072" s="4"/>
      <c r="AC1072" s="4"/>
      <c r="AD1072" s="4"/>
      <c r="AE1072" s="4"/>
      <c r="AF1072" s="1"/>
      <c r="AG1072" s="1"/>
      <c r="AJ1072" s="5"/>
      <c r="AK1072" s="2"/>
      <c r="AU1072" s="1"/>
      <c r="AY1072" s="5"/>
    </row>
    <row r="1073" spans="28:51" ht="15" customHeight="1">
      <c r="AB1073" s="4"/>
      <c r="AC1073" s="4"/>
      <c r="AD1073" s="4"/>
      <c r="AE1073" s="4"/>
      <c r="AF1073" s="1"/>
      <c r="AG1073" s="1"/>
      <c r="AJ1073" s="5"/>
      <c r="AK1073" s="2"/>
      <c r="AU1073" s="1"/>
      <c r="AY1073" s="5"/>
    </row>
    <row r="1074" spans="28:51" ht="15" customHeight="1">
      <c r="AB1074" s="4"/>
      <c r="AC1074" s="4"/>
      <c r="AD1074" s="4"/>
      <c r="AE1074" s="4"/>
      <c r="AF1074" s="1"/>
      <c r="AG1074" s="1"/>
      <c r="AJ1074" s="5"/>
      <c r="AK1074" s="2"/>
      <c r="AU1074" s="1"/>
      <c r="AY1074" s="5"/>
    </row>
    <row r="1075" spans="28:51" ht="15" customHeight="1">
      <c r="AB1075" s="4"/>
      <c r="AC1075" s="4"/>
      <c r="AD1075" s="4"/>
      <c r="AE1075" s="4"/>
      <c r="AF1075" s="1"/>
      <c r="AG1075" s="1"/>
      <c r="AJ1075" s="5"/>
      <c r="AK1075" s="2"/>
      <c r="AU1075" s="1"/>
      <c r="AY1075" s="5"/>
    </row>
    <row r="1076" spans="28:51" ht="15" customHeight="1">
      <c r="AB1076" s="4"/>
      <c r="AC1076" s="4"/>
      <c r="AD1076" s="4"/>
      <c r="AE1076" s="4"/>
      <c r="AF1076" s="1"/>
      <c r="AG1076" s="1"/>
      <c r="AJ1076" s="5"/>
      <c r="AK1076" s="2"/>
      <c r="AU1076" s="1"/>
      <c r="AY1076" s="5"/>
    </row>
    <row r="1077" spans="28:51" ht="15" customHeight="1">
      <c r="AB1077" s="4"/>
      <c r="AC1077" s="4"/>
      <c r="AD1077" s="4"/>
      <c r="AE1077" s="4"/>
      <c r="AF1077" s="1"/>
      <c r="AG1077" s="1"/>
      <c r="AJ1077" s="5"/>
      <c r="AK1077" s="2"/>
      <c r="AU1077" s="1"/>
      <c r="AY1077" s="5"/>
    </row>
    <row r="1078" spans="28:51" ht="15" customHeight="1">
      <c r="AB1078" s="4"/>
      <c r="AC1078" s="4"/>
      <c r="AD1078" s="4"/>
      <c r="AE1078" s="4"/>
      <c r="AF1078" s="1"/>
      <c r="AG1078" s="1"/>
      <c r="AJ1078" s="5"/>
      <c r="AK1078" s="2"/>
      <c r="AU1078" s="1"/>
      <c r="AY1078" s="5"/>
    </row>
    <row r="1079" spans="28:51" ht="15" customHeight="1">
      <c r="AB1079" s="4"/>
      <c r="AC1079" s="4"/>
      <c r="AD1079" s="4"/>
      <c r="AE1079" s="4"/>
      <c r="AF1079" s="1"/>
      <c r="AG1079" s="1"/>
      <c r="AJ1079" s="5"/>
      <c r="AK1079" s="2"/>
      <c r="AU1079" s="1"/>
      <c r="AY1079" s="5"/>
    </row>
    <row r="1080" spans="28:51" ht="15" customHeight="1">
      <c r="AB1080" s="4"/>
      <c r="AC1080" s="4"/>
      <c r="AD1080" s="4"/>
      <c r="AE1080" s="4"/>
      <c r="AF1080" s="1"/>
      <c r="AG1080" s="1"/>
      <c r="AJ1080" s="5"/>
      <c r="AK1080" s="2"/>
      <c r="AU1080" s="1"/>
      <c r="AY1080" s="5"/>
    </row>
    <row r="1081" spans="28:51" ht="15" customHeight="1">
      <c r="AB1081" s="4"/>
      <c r="AC1081" s="4"/>
      <c r="AD1081" s="4"/>
      <c r="AE1081" s="4"/>
      <c r="AF1081" s="1"/>
      <c r="AG1081" s="1"/>
      <c r="AJ1081" s="5"/>
      <c r="AK1081" s="2"/>
      <c r="AU1081" s="1"/>
      <c r="AY1081" s="5"/>
    </row>
    <row r="1082" spans="28:51" ht="15" customHeight="1">
      <c r="AB1082" s="4"/>
      <c r="AC1082" s="4"/>
      <c r="AD1082" s="4"/>
      <c r="AE1082" s="4"/>
      <c r="AF1082" s="1"/>
      <c r="AG1082" s="1"/>
      <c r="AJ1082" s="5"/>
      <c r="AK1082" s="2"/>
      <c r="AU1082" s="1"/>
      <c r="AY1082" s="5"/>
    </row>
    <row r="1083" spans="28:51" ht="15" customHeight="1">
      <c r="AB1083" s="4"/>
      <c r="AC1083" s="4"/>
      <c r="AD1083" s="4"/>
      <c r="AE1083" s="4"/>
      <c r="AF1083" s="1"/>
      <c r="AG1083" s="1"/>
      <c r="AJ1083" s="5"/>
      <c r="AK1083" s="2"/>
      <c r="AU1083" s="1"/>
      <c r="AY1083" s="5"/>
    </row>
    <row r="1084" spans="28:51" ht="15" customHeight="1">
      <c r="AB1084" s="4"/>
      <c r="AC1084" s="4"/>
      <c r="AD1084" s="4"/>
      <c r="AE1084" s="4"/>
      <c r="AF1084" s="1"/>
      <c r="AG1084" s="1"/>
      <c r="AJ1084" s="5"/>
      <c r="AK1084" s="2"/>
      <c r="AU1084" s="1"/>
      <c r="AY1084" s="5"/>
    </row>
    <row r="1085" spans="28:51" ht="15" customHeight="1">
      <c r="AB1085" s="4"/>
      <c r="AC1085" s="4"/>
      <c r="AD1085" s="4"/>
      <c r="AE1085" s="4"/>
      <c r="AF1085" s="1"/>
      <c r="AG1085" s="1"/>
      <c r="AJ1085" s="5"/>
      <c r="AK1085" s="2"/>
      <c r="AU1085" s="1"/>
      <c r="AY1085" s="5"/>
    </row>
    <row r="1086" spans="28:51" ht="15" customHeight="1">
      <c r="AB1086" s="4"/>
      <c r="AC1086" s="4"/>
      <c r="AD1086" s="4"/>
      <c r="AE1086" s="4"/>
      <c r="AF1086" s="1"/>
      <c r="AG1086" s="1"/>
      <c r="AJ1086" s="5"/>
      <c r="AK1086" s="2"/>
      <c r="AU1086" s="1"/>
      <c r="AY1086" s="5"/>
    </row>
    <row r="1087" spans="28:51" ht="15" customHeight="1">
      <c r="AB1087" s="4"/>
      <c r="AC1087" s="4"/>
      <c r="AD1087" s="4"/>
      <c r="AE1087" s="4"/>
      <c r="AF1087" s="1"/>
      <c r="AG1087" s="1"/>
      <c r="AJ1087" s="5"/>
      <c r="AK1087" s="2"/>
      <c r="AU1087" s="1"/>
      <c r="AY1087" s="5"/>
    </row>
    <row r="1088" spans="28:51" ht="15" customHeight="1">
      <c r="AB1088" s="4"/>
      <c r="AC1088" s="4"/>
      <c r="AD1088" s="4"/>
      <c r="AE1088" s="4"/>
      <c r="AF1088" s="1"/>
      <c r="AG1088" s="1"/>
      <c r="AJ1088" s="5"/>
      <c r="AK1088" s="2"/>
      <c r="AU1088" s="1"/>
      <c r="AY1088" s="5"/>
    </row>
    <row r="1089" spans="28:51" ht="15" customHeight="1">
      <c r="AB1089" s="4"/>
      <c r="AC1089" s="4"/>
      <c r="AD1089" s="4"/>
      <c r="AE1089" s="4"/>
      <c r="AF1089" s="1"/>
      <c r="AG1089" s="1"/>
      <c r="AJ1089" s="5"/>
      <c r="AK1089" s="2"/>
      <c r="AU1089" s="1"/>
      <c r="AY1089" s="5"/>
    </row>
    <row r="1090" spans="28:51" ht="15" customHeight="1">
      <c r="AB1090" s="4"/>
      <c r="AC1090" s="4"/>
      <c r="AD1090" s="4"/>
      <c r="AE1090" s="4"/>
      <c r="AF1090" s="1"/>
      <c r="AG1090" s="1"/>
      <c r="AJ1090" s="5"/>
      <c r="AK1090" s="2"/>
      <c r="AU1090" s="1"/>
      <c r="AY1090" s="5"/>
    </row>
    <row r="1091" spans="28:51" ht="15" customHeight="1">
      <c r="AB1091" s="4"/>
      <c r="AC1091" s="4"/>
      <c r="AD1091" s="4"/>
      <c r="AE1091" s="4"/>
      <c r="AF1091" s="1"/>
      <c r="AG1091" s="1"/>
      <c r="AJ1091" s="5"/>
      <c r="AK1091" s="2"/>
      <c r="AU1091" s="1"/>
      <c r="AY1091" s="5"/>
    </row>
    <row r="1092" spans="28:51" ht="15" customHeight="1">
      <c r="AB1092" s="4"/>
      <c r="AC1092" s="4"/>
      <c r="AD1092" s="4"/>
      <c r="AE1092" s="4"/>
      <c r="AF1092" s="1"/>
      <c r="AG1092" s="1"/>
      <c r="AJ1092" s="5"/>
      <c r="AK1092" s="2"/>
      <c r="AU1092" s="1"/>
      <c r="AY1092" s="5"/>
    </row>
    <row r="1093" spans="28:51" ht="15" customHeight="1">
      <c r="AB1093" s="4"/>
      <c r="AC1093" s="4"/>
      <c r="AD1093" s="4"/>
      <c r="AE1093" s="4"/>
      <c r="AF1093" s="1"/>
      <c r="AG1093" s="1"/>
      <c r="AJ1093" s="5"/>
      <c r="AK1093" s="2"/>
      <c r="AU1093" s="1"/>
      <c r="AY1093" s="5"/>
    </row>
    <row r="1094" spans="28:51" ht="15" customHeight="1">
      <c r="AB1094" s="4"/>
      <c r="AC1094" s="4"/>
      <c r="AD1094" s="4"/>
      <c r="AE1094" s="4"/>
      <c r="AF1094" s="1"/>
      <c r="AG1094" s="1"/>
      <c r="AJ1094" s="5"/>
      <c r="AK1094" s="2"/>
      <c r="AU1094" s="1"/>
      <c r="AY1094" s="5"/>
    </row>
    <row r="1095" spans="28:51" ht="15" customHeight="1">
      <c r="AB1095" s="4"/>
      <c r="AC1095" s="4"/>
      <c r="AD1095" s="4"/>
      <c r="AE1095" s="4"/>
      <c r="AF1095" s="1"/>
      <c r="AG1095" s="1"/>
      <c r="AJ1095" s="5"/>
      <c r="AK1095" s="2"/>
      <c r="AU1095" s="1"/>
      <c r="AY1095" s="5"/>
    </row>
    <row r="1096" spans="28:51" ht="15" customHeight="1">
      <c r="AB1096" s="4"/>
      <c r="AC1096" s="4"/>
      <c r="AD1096" s="4"/>
      <c r="AE1096" s="4"/>
      <c r="AF1096" s="1"/>
      <c r="AG1096" s="1"/>
      <c r="AJ1096" s="5"/>
      <c r="AK1096" s="2"/>
      <c r="AU1096" s="1"/>
      <c r="AY1096" s="5"/>
    </row>
    <row r="1097" spans="28:51" ht="15" customHeight="1">
      <c r="AB1097" s="4"/>
      <c r="AC1097" s="4"/>
      <c r="AD1097" s="4"/>
      <c r="AE1097" s="4"/>
      <c r="AF1097" s="1"/>
      <c r="AG1097" s="1"/>
      <c r="AJ1097" s="5"/>
      <c r="AK1097" s="2"/>
      <c r="AU1097" s="1"/>
      <c r="AY1097" s="5"/>
    </row>
    <row r="1098" spans="28:51" ht="15" customHeight="1">
      <c r="AB1098" s="4"/>
      <c r="AC1098" s="4"/>
      <c r="AD1098" s="4"/>
      <c r="AE1098" s="4"/>
      <c r="AF1098" s="1"/>
      <c r="AG1098" s="1"/>
      <c r="AJ1098" s="5"/>
      <c r="AK1098" s="2"/>
      <c r="AU1098" s="1"/>
      <c r="AY1098" s="5"/>
    </row>
    <row r="1099" spans="28:51" ht="15" customHeight="1">
      <c r="AB1099" s="4"/>
      <c r="AC1099" s="4"/>
      <c r="AD1099" s="4"/>
      <c r="AE1099" s="4"/>
      <c r="AF1099" s="1"/>
      <c r="AG1099" s="1"/>
      <c r="AJ1099" s="5"/>
      <c r="AK1099" s="2"/>
      <c r="AU1099" s="1"/>
      <c r="AY1099" s="5"/>
    </row>
    <row r="1100" spans="28:51" ht="15" customHeight="1">
      <c r="AB1100" s="4"/>
      <c r="AC1100" s="4"/>
      <c r="AD1100" s="4"/>
      <c r="AE1100" s="4"/>
      <c r="AF1100" s="1"/>
      <c r="AG1100" s="1"/>
      <c r="AJ1100" s="5"/>
      <c r="AK1100" s="2"/>
      <c r="AU1100" s="1"/>
      <c r="AY1100" s="5"/>
    </row>
    <row r="1101" spans="28:51" ht="15" customHeight="1">
      <c r="AB1101" s="4"/>
      <c r="AC1101" s="4"/>
      <c r="AD1101" s="4"/>
      <c r="AE1101" s="4"/>
      <c r="AF1101" s="1"/>
      <c r="AG1101" s="1"/>
      <c r="AJ1101" s="5"/>
      <c r="AK1101" s="2"/>
      <c r="AU1101" s="1"/>
      <c r="AY1101" s="5"/>
    </row>
    <row r="1102" spans="28:51" ht="15" customHeight="1">
      <c r="AB1102" s="4"/>
      <c r="AC1102" s="4"/>
      <c r="AD1102" s="4"/>
      <c r="AE1102" s="4"/>
      <c r="AF1102" s="1"/>
      <c r="AG1102" s="1"/>
      <c r="AJ1102" s="5"/>
      <c r="AK1102" s="2"/>
      <c r="AU1102" s="1"/>
      <c r="AY1102" s="5"/>
    </row>
    <row r="1103" spans="28:51" ht="15" customHeight="1">
      <c r="AB1103" s="4"/>
      <c r="AC1103" s="4"/>
      <c r="AD1103" s="4"/>
      <c r="AE1103" s="4"/>
      <c r="AF1103" s="1"/>
      <c r="AG1103" s="1"/>
      <c r="AJ1103" s="5"/>
      <c r="AK1103" s="2"/>
      <c r="AU1103" s="1"/>
      <c r="AY1103" s="5"/>
    </row>
    <row r="1104" spans="28:51" ht="15" customHeight="1">
      <c r="AB1104" s="4"/>
      <c r="AC1104" s="4"/>
      <c r="AD1104" s="4"/>
      <c r="AE1104" s="4"/>
      <c r="AF1104" s="1"/>
      <c r="AG1104" s="1"/>
      <c r="AJ1104" s="5"/>
      <c r="AK1104" s="2"/>
      <c r="AU1104" s="1"/>
      <c r="AY1104" s="5"/>
    </row>
    <row r="1105" spans="28:51" ht="15" customHeight="1">
      <c r="AB1105" s="4"/>
      <c r="AC1105" s="4"/>
      <c r="AD1105" s="4"/>
      <c r="AE1105" s="4"/>
      <c r="AF1105" s="1"/>
      <c r="AG1105" s="1"/>
      <c r="AJ1105" s="5"/>
      <c r="AK1105" s="2"/>
      <c r="AU1105" s="1"/>
      <c r="AY1105" s="5"/>
    </row>
    <row r="1106" spans="28:51" ht="15" customHeight="1">
      <c r="AB1106" s="4"/>
      <c r="AC1106" s="4"/>
      <c r="AD1106" s="4"/>
      <c r="AE1106" s="4"/>
      <c r="AF1106" s="1"/>
      <c r="AG1106" s="1"/>
      <c r="AJ1106" s="5"/>
      <c r="AK1106" s="2"/>
      <c r="AU1106" s="1"/>
      <c r="AY1106" s="5"/>
    </row>
    <row r="1107" spans="28:51" ht="15" customHeight="1">
      <c r="AB1107" s="4"/>
      <c r="AC1107" s="4"/>
      <c r="AD1107" s="4"/>
      <c r="AE1107" s="4"/>
      <c r="AF1107" s="1"/>
      <c r="AG1107" s="1"/>
      <c r="AJ1107" s="5"/>
      <c r="AK1107" s="2"/>
      <c r="AU1107" s="1"/>
      <c r="AY1107" s="5"/>
    </row>
    <row r="1108" spans="28:51" ht="30" customHeight="1">
      <c r="AB1108" s="4"/>
      <c r="AC1108" s="4"/>
      <c r="AD1108" s="4"/>
      <c r="AE1108" s="4"/>
      <c r="AF1108" s="1"/>
      <c r="AG1108" s="1"/>
      <c r="AJ1108" s="5"/>
      <c r="AK1108" s="2"/>
      <c r="AU1108" s="1"/>
      <c r="AY1108" s="5"/>
    </row>
  </sheetData>
  <sheetProtection password="FCE7" sheet="1" objects="1" scenarios="1"/>
  <mergeCells count="870">
    <mergeCell ref="C15:T15"/>
    <mergeCell ref="AD4:AF4"/>
    <mergeCell ref="BS4:BU4"/>
    <mergeCell ref="P10:X10"/>
    <mergeCell ref="P9:X9"/>
    <mergeCell ref="P7:V7"/>
    <mergeCell ref="P5:X5"/>
    <mergeCell ref="P6:X6"/>
    <mergeCell ref="L9:N9"/>
    <mergeCell ref="L11:N11"/>
    <mergeCell ref="O98:Q98"/>
    <mergeCell ref="O99:Q99"/>
    <mergeCell ref="P8:X8"/>
    <mergeCell ref="O86:Q86"/>
    <mergeCell ref="O87:Q87"/>
    <mergeCell ref="O88:Q88"/>
    <mergeCell ref="O89:Q89"/>
    <mergeCell ref="O90:Q90"/>
    <mergeCell ref="O91:Q91"/>
    <mergeCell ref="O80:Q80"/>
    <mergeCell ref="O110:Q110"/>
    <mergeCell ref="O104:Q104"/>
    <mergeCell ref="O105:Q105"/>
    <mergeCell ref="O106:Q106"/>
    <mergeCell ref="O107:Q107"/>
    <mergeCell ref="O108:Q108"/>
    <mergeCell ref="O109:Q10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1:Q81"/>
    <mergeCell ref="O82:Q82"/>
    <mergeCell ref="O83:Q83"/>
    <mergeCell ref="O84:Q84"/>
    <mergeCell ref="O85:Q85"/>
    <mergeCell ref="O74:Q74"/>
    <mergeCell ref="O75:Q75"/>
    <mergeCell ref="O76:Q76"/>
    <mergeCell ref="O77:Q77"/>
    <mergeCell ref="O78:Q78"/>
    <mergeCell ref="O79:Q79"/>
    <mergeCell ref="O68:Q68"/>
    <mergeCell ref="O69:Q69"/>
    <mergeCell ref="O70:Q70"/>
    <mergeCell ref="O71:Q71"/>
    <mergeCell ref="O72:Q72"/>
    <mergeCell ref="O73:Q73"/>
    <mergeCell ref="O62:Q62"/>
    <mergeCell ref="O63:Q63"/>
    <mergeCell ref="O64:Q64"/>
    <mergeCell ref="O65:Q65"/>
    <mergeCell ref="O66:Q66"/>
    <mergeCell ref="O67:Q67"/>
    <mergeCell ref="O56:Q56"/>
    <mergeCell ref="O57:Q57"/>
    <mergeCell ref="O58:Q58"/>
    <mergeCell ref="O59:Q59"/>
    <mergeCell ref="O60:Q60"/>
    <mergeCell ref="O61:Q61"/>
    <mergeCell ref="O50:Q50"/>
    <mergeCell ref="O51:Q51"/>
    <mergeCell ref="O52:Q52"/>
    <mergeCell ref="O53:Q53"/>
    <mergeCell ref="O54:Q54"/>
    <mergeCell ref="O55:Q55"/>
    <mergeCell ref="O44:Q44"/>
    <mergeCell ref="O45:Q45"/>
    <mergeCell ref="O46:Q46"/>
    <mergeCell ref="O47:Q47"/>
    <mergeCell ref="O48:Q48"/>
    <mergeCell ref="O49:Q49"/>
    <mergeCell ref="O41:Q41"/>
    <mergeCell ref="O42:Q42"/>
    <mergeCell ref="O43:Q43"/>
    <mergeCell ref="O33:Q33"/>
    <mergeCell ref="O34:Q34"/>
    <mergeCell ref="O38:Q38"/>
    <mergeCell ref="O37:Q37"/>
    <mergeCell ref="O36:Q36"/>
    <mergeCell ref="O35:Q35"/>
    <mergeCell ref="O32:Q32"/>
    <mergeCell ref="O31:Q31"/>
    <mergeCell ref="O30:Q30"/>
    <mergeCell ref="O26:Q26"/>
    <mergeCell ref="O25:Q25"/>
    <mergeCell ref="O40:Q40"/>
    <mergeCell ref="O28:Q28"/>
    <mergeCell ref="O29:Q29"/>
    <mergeCell ref="G19:H20"/>
    <mergeCell ref="O18:Q18"/>
    <mergeCell ref="O23:Q23"/>
    <mergeCell ref="G23:H23"/>
    <mergeCell ref="O24:Q24"/>
    <mergeCell ref="O27:Q27"/>
    <mergeCell ref="G22:H22"/>
    <mergeCell ref="G27:H27"/>
    <mergeCell ref="I19:I20"/>
    <mergeCell ref="L19:M19"/>
    <mergeCell ref="G435:H435"/>
    <mergeCell ref="G436:H436"/>
    <mergeCell ref="G437:H437"/>
    <mergeCell ref="G438:H438"/>
    <mergeCell ref="G439:H439"/>
    <mergeCell ref="G440:H440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8:H108"/>
    <mergeCell ref="G109:H109"/>
    <mergeCell ref="G110:H110"/>
    <mergeCell ref="G105:H105"/>
    <mergeCell ref="G106:H106"/>
    <mergeCell ref="G107:H107"/>
    <mergeCell ref="G102:H102"/>
    <mergeCell ref="G103:H103"/>
    <mergeCell ref="G104:H104"/>
    <mergeCell ref="G99:H99"/>
    <mergeCell ref="G100:H100"/>
    <mergeCell ref="G101:H101"/>
    <mergeCell ref="G96:H96"/>
    <mergeCell ref="G97:H97"/>
    <mergeCell ref="G98:H98"/>
    <mergeCell ref="L3:N3"/>
    <mergeCell ref="G93:H93"/>
    <mergeCell ref="G94:H94"/>
    <mergeCell ref="G95:H95"/>
    <mergeCell ref="G91:H91"/>
    <mergeCell ref="G90:H90"/>
    <mergeCell ref="G86:H86"/>
    <mergeCell ref="G92:H92"/>
    <mergeCell ref="G87:H87"/>
    <mergeCell ref="G88:H88"/>
    <mergeCell ref="G89:H89"/>
    <mergeCell ref="G82:H82"/>
    <mergeCell ref="G84:H84"/>
    <mergeCell ref="G85:H85"/>
    <mergeCell ref="G83:H83"/>
    <mergeCell ref="G80:H80"/>
    <mergeCell ref="G81:H81"/>
    <mergeCell ref="G75:H75"/>
    <mergeCell ref="G78:H78"/>
    <mergeCell ref="G73:H73"/>
    <mergeCell ref="G74:H74"/>
    <mergeCell ref="G79:H79"/>
    <mergeCell ref="G77:H77"/>
    <mergeCell ref="G76:H76"/>
    <mergeCell ref="G72:H72"/>
    <mergeCell ref="G71:H71"/>
    <mergeCell ref="G37:H37"/>
    <mergeCell ref="G38:H38"/>
    <mergeCell ref="G43:H43"/>
    <mergeCell ref="G44:H44"/>
    <mergeCell ref="G62:H62"/>
    <mergeCell ref="G58:H58"/>
    <mergeCell ref="G51:H51"/>
    <mergeCell ref="G52:H52"/>
    <mergeCell ref="G24:H24"/>
    <mergeCell ref="G26:H26"/>
    <mergeCell ref="G29:H29"/>
    <mergeCell ref="G35:H35"/>
    <mergeCell ref="G36:H36"/>
    <mergeCell ref="G31:H31"/>
    <mergeCell ref="G32:H32"/>
    <mergeCell ref="G33:H33"/>
    <mergeCell ref="G34:H34"/>
    <mergeCell ref="G59:H59"/>
    <mergeCell ref="G45:H45"/>
    <mergeCell ref="G46:H46"/>
    <mergeCell ref="G39:H39"/>
    <mergeCell ref="G42:H42"/>
    <mergeCell ref="G25:H25"/>
    <mergeCell ref="G28:H28"/>
    <mergeCell ref="G30:H30"/>
    <mergeCell ref="G54:H54"/>
    <mergeCell ref="G60:H60"/>
    <mergeCell ref="G61:H61"/>
    <mergeCell ref="G47:H47"/>
    <mergeCell ref="G48:H48"/>
    <mergeCell ref="G49:H49"/>
    <mergeCell ref="G50:H50"/>
    <mergeCell ref="G55:H55"/>
    <mergeCell ref="G56:H56"/>
    <mergeCell ref="G57:H57"/>
    <mergeCell ref="G53:H53"/>
    <mergeCell ref="L5:N5"/>
    <mergeCell ref="J19:J20"/>
    <mergeCell ref="G40:H40"/>
    <mergeCell ref="G41:H41"/>
    <mergeCell ref="L6:N6"/>
    <mergeCell ref="L10:N10"/>
    <mergeCell ref="L13:N13"/>
    <mergeCell ref="L7:N7"/>
    <mergeCell ref="L8:N8"/>
    <mergeCell ref="G21:H21"/>
    <mergeCell ref="P3:V3"/>
    <mergeCell ref="L4:N4"/>
    <mergeCell ref="G70:H70"/>
    <mergeCell ref="G69:H69"/>
    <mergeCell ref="G68:H68"/>
    <mergeCell ref="G67:H67"/>
    <mergeCell ref="G63:H63"/>
    <mergeCell ref="G64:H64"/>
    <mergeCell ref="G65:H65"/>
    <mergeCell ref="G66:H66"/>
    <mergeCell ref="O440:Q440"/>
    <mergeCell ref="O439:Q439"/>
    <mergeCell ref="O438:Q438"/>
    <mergeCell ref="O437:Q437"/>
    <mergeCell ref="O436:Q436"/>
    <mergeCell ref="O435:Q435"/>
    <mergeCell ref="O434:Q434"/>
    <mergeCell ref="O433:Q433"/>
    <mergeCell ref="O432:Q432"/>
    <mergeCell ref="O431:Q431"/>
    <mergeCell ref="O430:Q430"/>
    <mergeCell ref="O429:Q429"/>
    <mergeCell ref="O428:Q428"/>
    <mergeCell ref="O427:Q427"/>
    <mergeCell ref="O426:Q426"/>
    <mergeCell ref="O425:Q425"/>
    <mergeCell ref="O424:Q424"/>
    <mergeCell ref="O423:Q423"/>
    <mergeCell ref="O422:Q422"/>
    <mergeCell ref="O421:Q421"/>
    <mergeCell ref="O420:Q420"/>
    <mergeCell ref="O419:Q419"/>
    <mergeCell ref="O418:Q418"/>
    <mergeCell ref="O417:Q417"/>
    <mergeCell ref="O416:Q416"/>
    <mergeCell ref="O415:Q415"/>
    <mergeCell ref="O414:Q414"/>
    <mergeCell ref="O413:Q413"/>
    <mergeCell ref="O412:Q412"/>
    <mergeCell ref="O411:Q411"/>
    <mergeCell ref="O410:Q410"/>
    <mergeCell ref="O409:Q409"/>
    <mergeCell ref="O408:Q408"/>
    <mergeCell ref="O407:Q407"/>
    <mergeCell ref="O406:Q406"/>
    <mergeCell ref="O405:Q405"/>
    <mergeCell ref="O404:Q404"/>
    <mergeCell ref="O403:Q403"/>
    <mergeCell ref="O402:Q402"/>
    <mergeCell ref="O401:Q401"/>
    <mergeCell ref="O400:Q400"/>
    <mergeCell ref="O399:Q399"/>
    <mergeCell ref="O398:Q398"/>
    <mergeCell ref="O397:Q397"/>
    <mergeCell ref="O396:Q396"/>
    <mergeCell ref="O395:Q395"/>
    <mergeCell ref="O394:Q394"/>
    <mergeCell ref="O393:Q393"/>
    <mergeCell ref="O392:Q392"/>
    <mergeCell ref="O391:Q391"/>
    <mergeCell ref="O390:Q390"/>
    <mergeCell ref="O389:Q389"/>
    <mergeCell ref="O388:Q388"/>
    <mergeCell ref="O387:Q387"/>
    <mergeCell ref="O386:Q386"/>
    <mergeCell ref="O385:Q385"/>
    <mergeCell ref="O384:Q384"/>
    <mergeCell ref="O383:Q383"/>
    <mergeCell ref="O382:Q382"/>
    <mergeCell ref="O381:Q381"/>
    <mergeCell ref="O380:Q380"/>
    <mergeCell ref="O379:Q379"/>
    <mergeCell ref="O378:Q378"/>
    <mergeCell ref="O377:Q377"/>
    <mergeCell ref="O376:Q376"/>
    <mergeCell ref="O375:Q375"/>
    <mergeCell ref="O374:Q374"/>
    <mergeCell ref="O373:Q373"/>
    <mergeCell ref="O372:Q372"/>
    <mergeCell ref="O371:Q371"/>
    <mergeCell ref="O370:Q370"/>
    <mergeCell ref="O369:Q369"/>
    <mergeCell ref="O368:Q368"/>
    <mergeCell ref="O367:Q367"/>
    <mergeCell ref="O366:Q366"/>
    <mergeCell ref="O365:Q365"/>
    <mergeCell ref="O364:Q364"/>
    <mergeCell ref="O363:Q363"/>
    <mergeCell ref="O362:Q362"/>
    <mergeCell ref="O361:Q361"/>
    <mergeCell ref="O360:Q360"/>
    <mergeCell ref="O359:Q359"/>
    <mergeCell ref="O358:Q358"/>
    <mergeCell ref="O357:Q357"/>
    <mergeCell ref="O356:Q356"/>
    <mergeCell ref="O355:Q355"/>
    <mergeCell ref="O354:Q354"/>
    <mergeCell ref="O353:Q353"/>
    <mergeCell ref="O352:Q352"/>
    <mergeCell ref="O351:Q351"/>
    <mergeCell ref="O350:Q350"/>
    <mergeCell ref="O349:Q349"/>
    <mergeCell ref="O348:Q348"/>
    <mergeCell ref="O347:Q347"/>
    <mergeCell ref="O346:Q346"/>
    <mergeCell ref="O345:Q345"/>
    <mergeCell ref="O344:Q344"/>
    <mergeCell ref="O343:Q343"/>
    <mergeCell ref="O342:Q342"/>
    <mergeCell ref="O341:Q341"/>
    <mergeCell ref="O340:Q340"/>
    <mergeCell ref="O339:Q339"/>
    <mergeCell ref="O338:Q338"/>
    <mergeCell ref="O337:Q337"/>
    <mergeCell ref="O336:Q336"/>
    <mergeCell ref="O335:Q335"/>
    <mergeCell ref="O334:Q334"/>
    <mergeCell ref="O333:Q333"/>
    <mergeCell ref="O332:Q332"/>
    <mergeCell ref="O331:Q331"/>
    <mergeCell ref="O330:Q330"/>
    <mergeCell ref="O329:Q329"/>
    <mergeCell ref="O328:Q328"/>
    <mergeCell ref="O327:Q327"/>
    <mergeCell ref="O326:Q326"/>
    <mergeCell ref="O325:Q325"/>
    <mergeCell ref="O324:Q324"/>
    <mergeCell ref="O323:Q323"/>
    <mergeCell ref="O322:Q322"/>
    <mergeCell ref="O321:Q321"/>
    <mergeCell ref="O320:Q320"/>
    <mergeCell ref="O319:Q319"/>
    <mergeCell ref="O318:Q318"/>
    <mergeCell ref="O317:Q317"/>
    <mergeCell ref="O316:Q316"/>
    <mergeCell ref="O315:Q315"/>
    <mergeCell ref="O314:Q314"/>
    <mergeCell ref="O313:Q313"/>
    <mergeCell ref="O312:Q312"/>
    <mergeCell ref="O311:Q311"/>
    <mergeCell ref="O310:Q310"/>
    <mergeCell ref="O309:Q309"/>
    <mergeCell ref="O308:Q308"/>
    <mergeCell ref="O307:Q307"/>
    <mergeCell ref="O306:Q306"/>
    <mergeCell ref="O305:Q305"/>
    <mergeCell ref="O304:Q304"/>
    <mergeCell ref="O303:Q303"/>
    <mergeCell ref="O302:Q302"/>
    <mergeCell ref="O301:Q301"/>
    <mergeCell ref="O300:Q300"/>
    <mergeCell ref="O299:Q299"/>
    <mergeCell ref="O298:Q298"/>
    <mergeCell ref="O297:Q297"/>
    <mergeCell ref="O296:Q296"/>
    <mergeCell ref="O295:Q295"/>
    <mergeCell ref="O294:Q294"/>
    <mergeCell ref="O293:Q293"/>
    <mergeCell ref="O292:Q292"/>
    <mergeCell ref="O291:Q291"/>
    <mergeCell ref="O290:Q290"/>
    <mergeCell ref="O289:Q289"/>
    <mergeCell ref="O288:Q288"/>
    <mergeCell ref="O287:Q287"/>
    <mergeCell ref="O286:Q286"/>
    <mergeCell ref="O285:Q285"/>
    <mergeCell ref="O284:Q284"/>
    <mergeCell ref="O283:Q283"/>
    <mergeCell ref="O282:Q282"/>
    <mergeCell ref="O281:Q281"/>
    <mergeCell ref="O280:Q280"/>
    <mergeCell ref="O279:Q279"/>
    <mergeCell ref="O278:Q278"/>
    <mergeCell ref="O277:Q277"/>
    <mergeCell ref="O276:Q276"/>
    <mergeCell ref="O275:Q275"/>
    <mergeCell ref="O274:Q274"/>
    <mergeCell ref="O273:Q273"/>
    <mergeCell ref="O272:Q272"/>
    <mergeCell ref="O271:Q271"/>
    <mergeCell ref="O270:Q270"/>
    <mergeCell ref="O269:Q269"/>
    <mergeCell ref="O268:Q268"/>
    <mergeCell ref="O267:Q267"/>
    <mergeCell ref="O266:Q266"/>
    <mergeCell ref="O265:Q265"/>
    <mergeCell ref="O264:Q264"/>
    <mergeCell ref="O263:Q263"/>
    <mergeCell ref="O262:Q262"/>
    <mergeCell ref="O261:Q261"/>
    <mergeCell ref="O260:Q260"/>
    <mergeCell ref="O259:Q259"/>
    <mergeCell ref="O258:Q258"/>
    <mergeCell ref="O257:Q257"/>
    <mergeCell ref="O256:Q256"/>
    <mergeCell ref="O255:Q255"/>
    <mergeCell ref="O254:Q254"/>
    <mergeCell ref="O253:Q253"/>
    <mergeCell ref="O252:Q252"/>
    <mergeCell ref="O251:Q251"/>
    <mergeCell ref="O250:Q250"/>
    <mergeCell ref="O249:Q249"/>
    <mergeCell ref="O248:Q248"/>
    <mergeCell ref="O247:Q247"/>
    <mergeCell ref="O246:Q246"/>
    <mergeCell ref="O245:Q245"/>
    <mergeCell ref="O244:Q244"/>
    <mergeCell ref="O243:Q243"/>
    <mergeCell ref="O242:Q242"/>
    <mergeCell ref="O241:Q241"/>
    <mergeCell ref="O240:Q240"/>
    <mergeCell ref="O239:Q239"/>
    <mergeCell ref="O238:Q238"/>
    <mergeCell ref="O237:Q237"/>
    <mergeCell ref="O236:Q236"/>
    <mergeCell ref="O235:Q235"/>
    <mergeCell ref="O234:Q234"/>
    <mergeCell ref="O233:Q233"/>
    <mergeCell ref="O232:Q232"/>
    <mergeCell ref="O231:Q231"/>
    <mergeCell ref="O230:Q230"/>
    <mergeCell ref="O229:Q229"/>
    <mergeCell ref="O228:Q228"/>
    <mergeCell ref="O227:Q227"/>
    <mergeCell ref="O226:Q226"/>
    <mergeCell ref="O225:Q225"/>
    <mergeCell ref="O224:Q224"/>
    <mergeCell ref="O223:Q223"/>
    <mergeCell ref="O222:Q222"/>
    <mergeCell ref="O221:Q221"/>
    <mergeCell ref="O220:Q220"/>
    <mergeCell ref="O219:Q219"/>
    <mergeCell ref="O218:Q218"/>
    <mergeCell ref="O217:Q217"/>
    <mergeCell ref="O216:Q216"/>
    <mergeCell ref="O215:Q215"/>
    <mergeCell ref="O214:Q214"/>
    <mergeCell ref="O213:Q213"/>
    <mergeCell ref="O212:Q212"/>
    <mergeCell ref="O211:Q211"/>
    <mergeCell ref="O210:Q210"/>
    <mergeCell ref="O209:Q209"/>
    <mergeCell ref="O208:Q208"/>
    <mergeCell ref="O207:Q207"/>
    <mergeCell ref="O206:Q206"/>
    <mergeCell ref="O205:Q205"/>
    <mergeCell ref="O204:Q204"/>
    <mergeCell ref="O203:Q203"/>
    <mergeCell ref="O202:Q202"/>
    <mergeCell ref="O201:Q201"/>
    <mergeCell ref="O200:Q200"/>
    <mergeCell ref="O199:Q199"/>
    <mergeCell ref="O198:Q198"/>
    <mergeCell ref="O197:Q197"/>
    <mergeCell ref="O196:Q196"/>
    <mergeCell ref="O195:Q195"/>
    <mergeCell ref="O194:Q194"/>
    <mergeCell ref="O193:Q193"/>
    <mergeCell ref="O192:Q192"/>
    <mergeCell ref="O191:Q191"/>
    <mergeCell ref="O190:Q190"/>
    <mergeCell ref="O189:Q189"/>
    <mergeCell ref="O188:Q188"/>
    <mergeCell ref="O187:Q187"/>
    <mergeCell ref="O186:Q186"/>
    <mergeCell ref="O185:Q185"/>
    <mergeCell ref="O184:Q184"/>
    <mergeCell ref="O183:Q183"/>
    <mergeCell ref="O182:Q182"/>
    <mergeCell ref="O181:Q181"/>
    <mergeCell ref="O180:Q180"/>
    <mergeCell ref="O179:Q179"/>
    <mergeCell ref="O178:Q178"/>
    <mergeCell ref="O177:Q177"/>
    <mergeCell ref="O176:Q176"/>
    <mergeCell ref="O175:Q175"/>
    <mergeCell ref="O174:Q174"/>
    <mergeCell ref="O173:Q173"/>
    <mergeCell ref="O172:Q172"/>
    <mergeCell ref="O171:Q171"/>
    <mergeCell ref="O170:Q170"/>
    <mergeCell ref="O169:Q169"/>
    <mergeCell ref="O168:Q168"/>
    <mergeCell ref="O167:Q167"/>
    <mergeCell ref="O166:Q166"/>
    <mergeCell ref="O165:Q165"/>
    <mergeCell ref="O164:Q164"/>
    <mergeCell ref="O163:Q163"/>
    <mergeCell ref="O162:Q162"/>
    <mergeCell ref="O161:Q161"/>
    <mergeCell ref="O160:Q160"/>
    <mergeCell ref="O159:Q159"/>
    <mergeCell ref="O158:Q158"/>
    <mergeCell ref="O157:Q157"/>
    <mergeCell ref="O156:Q156"/>
    <mergeCell ref="O155:Q155"/>
    <mergeCell ref="O154:Q154"/>
    <mergeCell ref="O153:Q153"/>
    <mergeCell ref="O152:Q152"/>
    <mergeCell ref="O151:Q151"/>
    <mergeCell ref="O150:Q150"/>
    <mergeCell ref="O149:Q149"/>
    <mergeCell ref="O148:Q148"/>
    <mergeCell ref="O147:Q147"/>
    <mergeCell ref="O146:Q146"/>
    <mergeCell ref="O145:Q145"/>
    <mergeCell ref="O144:Q144"/>
    <mergeCell ref="O143:Q143"/>
    <mergeCell ref="O142:Q142"/>
    <mergeCell ref="O141:Q141"/>
    <mergeCell ref="O140:Q140"/>
    <mergeCell ref="O139:Q139"/>
    <mergeCell ref="O138:Q138"/>
    <mergeCell ref="O137:Q137"/>
    <mergeCell ref="O136:Q136"/>
    <mergeCell ref="O135:Q135"/>
    <mergeCell ref="O134:Q134"/>
    <mergeCell ref="O133:Q133"/>
    <mergeCell ref="O132:Q132"/>
    <mergeCell ref="O131:Q131"/>
    <mergeCell ref="O130:Q130"/>
    <mergeCell ref="O129:Q129"/>
    <mergeCell ref="O128:Q128"/>
    <mergeCell ref="O127:Q127"/>
    <mergeCell ref="O126:Q126"/>
    <mergeCell ref="O125:Q125"/>
    <mergeCell ref="O124:Q124"/>
    <mergeCell ref="O123:Q123"/>
    <mergeCell ref="O122:Q122"/>
    <mergeCell ref="O121:Q121"/>
    <mergeCell ref="O120:Q120"/>
    <mergeCell ref="P4:V4"/>
    <mergeCell ref="O116:Q116"/>
    <mergeCell ref="O115:Q115"/>
    <mergeCell ref="O114:Q114"/>
    <mergeCell ref="O113:Q113"/>
    <mergeCell ref="O112:Q112"/>
    <mergeCell ref="F17:Q17"/>
    <mergeCell ref="L12:N12"/>
    <mergeCell ref="O21:Q21"/>
    <mergeCell ref="O111:Q111"/>
    <mergeCell ref="P11:V11"/>
    <mergeCell ref="O19:Q20"/>
    <mergeCell ref="O119:Q119"/>
    <mergeCell ref="O118:Q118"/>
    <mergeCell ref="O117:Q117"/>
    <mergeCell ref="O39:Q39"/>
    <mergeCell ref="O22:Q22"/>
  </mergeCells>
  <conditionalFormatting sqref="F21:F440">
    <cfRule type="expression" priority="65" dxfId="95" stopIfTrue="1">
      <formula>AA21=1</formula>
    </cfRule>
    <cfRule type="cellIs" priority="297" dxfId="93" operator="equal" stopIfTrue="1">
      <formula>""</formula>
    </cfRule>
  </conditionalFormatting>
  <conditionalFormatting sqref="O21:O23">
    <cfRule type="cellIs" priority="299" dxfId="57" operator="equal" stopIfTrue="1">
      <formula>""</formula>
    </cfRule>
  </conditionalFormatting>
  <conditionalFormatting sqref="L13">
    <cfRule type="cellIs" priority="206" dxfId="56" operator="equal" stopIfTrue="1">
      <formula>""</formula>
    </cfRule>
  </conditionalFormatting>
  <conditionalFormatting sqref="A21:A92">
    <cfRule type="cellIs" priority="203" dxfId="42" operator="equal" stopIfTrue="1">
      <formula>""</formula>
    </cfRule>
  </conditionalFormatting>
  <conditionalFormatting sqref="A21">
    <cfRule type="expression" priority="121" dxfId="2" stopIfTrue="1">
      <formula>"SE(M21=1;1;0)"</formula>
    </cfRule>
    <cfRule type="expression" priority="123" dxfId="2" stopIfTrue="1">
      <formula>"SE(M21=1;1;0)"</formula>
    </cfRule>
    <cfRule type="cellIs" priority="127" dxfId="87" operator="equal" stopIfTrue="1">
      <formula>""</formula>
    </cfRule>
  </conditionalFormatting>
  <conditionalFormatting sqref="P11">
    <cfRule type="cellIs" priority="26" dxfId="0" operator="equal" stopIfTrue="1">
      <formula>"     =&gt; VALOR SUPERIOR AO LIMITE DE FINANCIAMENTO = R$ 600.000,00."</formula>
    </cfRule>
  </conditionalFormatting>
  <conditionalFormatting sqref="P4:P5">
    <cfRule type="cellIs" priority="105" dxfId="0" operator="equal" stopIfTrue="1">
      <formula>"     =&gt; TEM QUE SER NO MÍNIMO DE 10% DO VALOR DO IMÓVEL"</formula>
    </cfRule>
  </conditionalFormatting>
  <conditionalFormatting sqref="P5">
    <cfRule type="cellIs" priority="95" dxfId="0" operator="equal" stopIfTrue="1">
      <formula>"     =&gt; PREENCHA A DATA COLOCANDO NO FORMATO   "&amp;TEXT("""dd/mm/aaaa""","""dd/mm/aaaa""")&amp;"   COM AS BARRAS."</formula>
    </cfRule>
  </conditionalFormatting>
  <conditionalFormatting sqref="L12">
    <cfRule type="cellIs" priority="93" dxfId="83" operator="equal" stopIfTrue="1">
      <formula>"AGUARDANDO..."</formula>
    </cfRule>
  </conditionalFormatting>
  <conditionalFormatting sqref="AH457:AQ499 AQ441:AQ456 AI656:AJ687 AL656:AU687 AE441 AF442:AF458 AB537:AC627 AE459:AF627 AH500:AI536 AL500:AM536 AO500:AX536 AG646:AH655 AI537:AJ645 AJ646:AS655 AL537:AU645">
    <cfRule type="expression" priority="500" dxfId="58" stopIfTrue="1">
      <formula>AND('Simulador AQUISIÇÃO DE IMÓVEIS'!#REF!="",'Simulador AQUISIÇÃO DE IMÓVEIS'!#REF!=1)</formula>
    </cfRule>
    <cfRule type="expression" priority="501" dxfId="57" stopIfTrue="1">
      <formula>AND('Simulador AQUISIÇÃO DE IMÓVEIS'!#REF!="",'Simulador AQUISIÇÃO DE IMÓVEIS'!#REF!="")</formula>
    </cfRule>
  </conditionalFormatting>
  <conditionalFormatting sqref="AH457:AQ499 AQ441:AQ456 AI656:AJ687 AL656:AU687 AE441 AF442:AF458 AB537:AC627 AE459:AF627 AH500:AI536 AL500:AM536 AO500:AX536 AG646:AH655 AI537:AJ645 AJ646:AS655 AL537:AU645">
    <cfRule type="expression" priority="511" dxfId="58" stopIfTrue="1">
      <formula>AND('Simulador AQUISIÇÃO DE IMÓVEIS'!#REF!="",'Simulador AQUISIÇÃO DE IMÓVEIS'!#REF!=1)</formula>
    </cfRule>
  </conditionalFormatting>
  <conditionalFormatting sqref="AL413:AO439">
    <cfRule type="expression" priority="566" dxfId="58" stopIfTrue="1">
      <formula>AND('Simulador AQUISIÇÃO DE IMÓVEIS'!#REF!="",'Simulador AQUISIÇÃO DE IMÓVEIS'!#REF!=1)</formula>
    </cfRule>
    <cfRule type="expression" priority="567" dxfId="57" stopIfTrue="1">
      <formula>AND('Simulador AQUISIÇÃO DE IMÓVEIS'!#REF!="",'Simulador AQUISIÇÃO DE IMÓVEIS'!#REF!="")</formula>
    </cfRule>
  </conditionalFormatting>
  <conditionalFormatting sqref="AL413:AO439">
    <cfRule type="expression" priority="571" dxfId="58" stopIfTrue="1">
      <formula>AND('Simulador AQUISIÇÃO DE IMÓVEIS'!#REF!="",'Simulador AQUISIÇÃO DE IMÓVEIS'!#REF!=1)</formula>
    </cfRule>
  </conditionalFormatting>
  <conditionalFormatting sqref="AL440:AO440">
    <cfRule type="expression" priority="605" dxfId="58" stopIfTrue="1">
      <formula>AND('Simulador AQUISIÇÃO DE IMÓVEIS'!#REF!="",'Simulador AQUISIÇÃO DE IMÓVEIS'!#REF!=1)</formula>
    </cfRule>
    <cfRule type="expression" priority="606" dxfId="57" stopIfTrue="1">
      <formula>AND('Simulador AQUISIÇÃO DE IMÓVEIS'!#REF!="",'Simulador AQUISIÇÃO DE IMÓVEIS'!#REF!="")</formula>
    </cfRule>
  </conditionalFormatting>
  <conditionalFormatting sqref="AL440:AO440">
    <cfRule type="expression" priority="608" dxfId="58" stopIfTrue="1">
      <formula>AND('Simulador AQUISIÇÃO DE IMÓVEIS'!#REF!="",'Simulador AQUISIÇÃO DE IMÓVEIS'!#REF!=1)</formula>
    </cfRule>
  </conditionalFormatting>
  <conditionalFormatting sqref="A22">
    <cfRule type="expression" priority="633" dxfId="2" stopIfTrue="1">
      <formula>IF('Simulador AQUISIÇÃO DE IMÓVEIS'!#REF!="",1,0)</formula>
    </cfRule>
  </conditionalFormatting>
  <conditionalFormatting sqref="AK656:AK689 AD537:AD627 AG459:AG536 AN500:AN536 AI646:AI655 AK537:AK645">
    <cfRule type="expression" priority="681" dxfId="58" stopIfTrue="1">
      <formula>AND('Simulador AQUISIÇÃO DE IMÓVEIS'!#REF!="",'Simulador AQUISIÇÃO DE IMÓVEIS'!#REF!=1)</formula>
    </cfRule>
    <cfRule type="expression" priority="682" dxfId="57" stopIfTrue="1">
      <formula>AND('Simulador AQUISIÇÃO DE IMÓVEIS'!#REF!="",'Simulador AQUISIÇÃO DE IMÓVEIS'!#REF!="")</formula>
    </cfRule>
  </conditionalFormatting>
  <conditionalFormatting sqref="AK656:AK689 AD537:AD627 AG459:AG536 AN500:AN536 AI646:AI655 AK537:AK645">
    <cfRule type="expression" priority="686" dxfId="58" stopIfTrue="1">
      <formula>AND('Simulador AQUISIÇÃO DE IMÓVEIS'!#REF!="",'Simulador AQUISIÇÃO DE IMÓVEIS'!#REF!=1)</formula>
    </cfRule>
  </conditionalFormatting>
  <conditionalFormatting sqref="AD441:AD454 AH537:AH591 AK500:AK536 AA537:AA627 AD501:AD536">
    <cfRule type="expression" priority="714" dxfId="58" stopIfTrue="1">
      <formula>AND('Simulador AQUISIÇÃO DE IMÓVEIS'!#REF!="",'Simulador AQUISIÇÃO DE IMÓVEIS'!#REF!=1)</formula>
    </cfRule>
    <cfRule type="expression" priority="715" dxfId="57" stopIfTrue="1">
      <formula>AND('Simulador AQUISIÇÃO DE IMÓVEIS'!#REF!="",'Simulador AQUISIÇÃO DE IMÓVEIS'!#REF!="")</formula>
    </cfRule>
  </conditionalFormatting>
  <conditionalFormatting sqref="AD441:AD454 AH537:AH591 AK500:AK536 AA537:AA627 AD501:AD536">
    <cfRule type="expression" priority="718" dxfId="58" stopIfTrue="1">
      <formula>AND('Simulador AQUISIÇÃO DE IMÓVEIS'!#REF!="",'Simulador AQUISIÇÃO DE IMÓVEIS'!#REF!=1)</formula>
    </cfRule>
  </conditionalFormatting>
  <conditionalFormatting sqref="A33">
    <cfRule type="expression" priority="778" dxfId="2" stopIfTrue="1">
      <formula>IF('Simulador AQUISIÇÃO DE IMÓVEIS'!#REF!=0,1,0)</formula>
    </cfRule>
  </conditionalFormatting>
  <conditionalFormatting sqref="O24:O33">
    <cfRule type="cellIs" priority="84" dxfId="57" operator="equal" stopIfTrue="1">
      <formula>""</formula>
    </cfRule>
  </conditionalFormatting>
  <conditionalFormatting sqref="O24:O33">
    <cfRule type="expression" priority="85" dxfId="58" stopIfTrue="1">
      <formula>AND(AA21="",AB21=1)</formula>
    </cfRule>
    <cfRule type="expression" priority="86" dxfId="57" stopIfTrue="1">
      <formula>AND(AA21="",AB21="")</formula>
    </cfRule>
  </conditionalFormatting>
  <conditionalFormatting sqref="O24:O33">
    <cfRule type="expression" priority="83" dxfId="58" stopIfTrue="1">
      <formula>AND(AA21="",AB21=1)</formula>
    </cfRule>
  </conditionalFormatting>
  <conditionalFormatting sqref="O34:O440">
    <cfRule type="cellIs" priority="79" dxfId="57" operator="equal" stopIfTrue="1">
      <formula>""</formula>
    </cfRule>
  </conditionalFormatting>
  <conditionalFormatting sqref="O34:O440">
    <cfRule type="expression" priority="80" dxfId="58" stopIfTrue="1">
      <formula>AND(AA21="",AB21=1)</formula>
    </cfRule>
    <cfRule type="expression" priority="81" dxfId="57" stopIfTrue="1">
      <formula>AND(AA21="",AB21="")</formula>
    </cfRule>
  </conditionalFormatting>
  <conditionalFormatting sqref="O34:O440">
    <cfRule type="expression" priority="78" dxfId="58" stopIfTrue="1">
      <formula>AND(AA21="",AB21=1)</formula>
    </cfRule>
  </conditionalFormatting>
  <conditionalFormatting sqref="L455:M499">
    <cfRule type="expression" priority="828" dxfId="57" stopIfTrue="1">
      <formula>AND('Simulador AQUISIÇÃO DE IMÓVEIS'!#REF!="",'Simulador AQUISIÇÃO DE IMÓVEIS'!#REF!="")</formula>
    </cfRule>
  </conditionalFormatting>
  <conditionalFormatting sqref="L13">
    <cfRule type="expression" priority="923" dxfId="56" stopIfTrue="1">
      <formula>IF(I13="",1,0)</formula>
    </cfRule>
  </conditionalFormatting>
  <conditionalFormatting sqref="F21">
    <cfRule type="expression" priority="64" dxfId="95" stopIfTrue="1">
      <formula>(AA21=1)</formula>
    </cfRule>
  </conditionalFormatting>
  <conditionalFormatting sqref="I21:I440">
    <cfRule type="expression" priority="63" dxfId="95" stopIfTrue="1">
      <formula>AA21=1</formula>
    </cfRule>
  </conditionalFormatting>
  <conditionalFormatting sqref="J21:J440">
    <cfRule type="expression" priority="62" dxfId="95" stopIfTrue="1">
      <formula>AA21=1</formula>
    </cfRule>
  </conditionalFormatting>
  <conditionalFormatting sqref="K21:K440">
    <cfRule type="expression" priority="61" dxfId="95" stopIfTrue="1">
      <formula>AA21=1</formula>
    </cfRule>
  </conditionalFormatting>
  <conditionalFormatting sqref="L21:L440">
    <cfRule type="expression" priority="60" dxfId="95" stopIfTrue="1">
      <formula>AA21=1</formula>
    </cfRule>
  </conditionalFormatting>
  <conditionalFormatting sqref="M21:M440">
    <cfRule type="expression" priority="59" dxfId="95" stopIfTrue="1">
      <formula>AA21=1</formula>
    </cfRule>
  </conditionalFormatting>
  <conditionalFormatting sqref="N21:N440">
    <cfRule type="expression" priority="58" dxfId="95" stopIfTrue="1">
      <formula>AA21=1</formula>
    </cfRule>
  </conditionalFormatting>
  <conditionalFormatting sqref="O21:Q440">
    <cfRule type="cellIs" priority="51" dxfId="96" operator="equal" stopIfTrue="1">
      <formula>0</formula>
    </cfRule>
    <cfRule type="cellIs" priority="52" dxfId="47" operator="equal" stopIfTrue="1">
      <formula>""</formula>
    </cfRule>
    <cfRule type="expression" priority="57" dxfId="97" stopIfTrue="1">
      <formula>AA21=1</formula>
    </cfRule>
  </conditionalFormatting>
  <conditionalFormatting sqref="G21:G440">
    <cfRule type="expression" priority="56" dxfId="95" stopIfTrue="1">
      <formula>AA21=1</formula>
    </cfRule>
  </conditionalFormatting>
  <conditionalFormatting sqref="Q21:Q440">
    <cfRule type="cellIs" priority="53" dxfId="98" operator="greaterThan" stopIfTrue="1">
      <formula>1</formula>
    </cfRule>
  </conditionalFormatting>
  <conditionalFormatting sqref="F21:Q440">
    <cfRule type="cellIs" priority="50" dxfId="43" operator="equal" stopIfTrue="1">
      <formula>""</formula>
    </cfRule>
  </conditionalFormatting>
  <conditionalFormatting sqref="L7:N7">
    <cfRule type="cellIs" priority="38" dxfId="42" operator="equal" stopIfTrue="1">
      <formula>""</formula>
    </cfRule>
  </conditionalFormatting>
  <conditionalFormatting sqref="P3:V3">
    <cfRule type="cellIs" priority="27" dxfId="41" operator="equal" stopIfTrue="1">
      <formula>"     =&gt; VALOR MÁXIMO = R$ 1.500.000,00."</formula>
    </cfRule>
    <cfRule type="cellIs" priority="36" dxfId="0" operator="equal" stopIfTrue="1">
      <formula>" =&gt; PREENCHA O VALOR DO IMÓVEL"</formula>
    </cfRule>
    <cfRule type="cellIs" priority="46" dxfId="99" operator="equal" stopIfTrue="1">
      <formula>" OK"</formula>
    </cfRule>
  </conditionalFormatting>
  <conditionalFormatting sqref="P4">
    <cfRule type="expression" priority="16" dxfId="0" stopIfTrue="1">
      <formula>IF(AND(L3&gt;0,L3&lt;=1500000,L4="",L12="PREENCHA ACIMA..."),1,0)</formula>
    </cfRule>
    <cfRule type="expression" priority="37" dxfId="2" stopIfTrue="1">
      <formula>IF(L3="",1,0)</formula>
    </cfRule>
    <cfRule type="cellIs" priority="45" dxfId="99" operator="equal" stopIfTrue="1">
      <formula>"     OK"</formula>
    </cfRule>
  </conditionalFormatting>
  <conditionalFormatting sqref="P5">
    <cfRule type="cellIs" priority="44" dxfId="99" operator="equal" stopIfTrue="1">
      <formula>"     OK"</formula>
    </cfRule>
  </conditionalFormatting>
  <conditionalFormatting sqref="P7 W7:X7">
    <cfRule type="cellIs" priority="43" dxfId="99" operator="equal" stopIfTrue="1">
      <formula>"     OK"</formula>
    </cfRule>
  </conditionalFormatting>
  <conditionalFormatting sqref="P6:X6">
    <cfRule type="expression" priority="1" dxfId="0" stopIfTrue="1">
      <formula>AND(L6=0,BN26&gt;0)</formula>
    </cfRule>
    <cfRule type="cellIs" priority="21" dxfId="0" operator="equal" stopIfTrue="1">
      <formula>"     =&gt; PRAZO MÁXIMO = "&amp;(BN26)&amp;" MESES."</formula>
    </cfRule>
    <cfRule type="cellIs" priority="39" dxfId="31" operator="equal" stopIfTrue="1">
      <formula>"     OK =&gt; PRAZO MÁXIMO = "&amp;BN26*12&amp;" MESES."</formula>
    </cfRule>
  </conditionalFormatting>
  <conditionalFormatting sqref="F19">
    <cfRule type="expression" priority="971" dxfId="30" stopIfTrue="1">
      <formula>IF(OR(L11="PREENCHA ACIMA...",L11="CORRIJA ACIMA...",L12="PREENCHA ACIMA...",L12="CORRIJA ACIMA..."),1,0)</formula>
    </cfRule>
  </conditionalFormatting>
  <conditionalFormatting sqref="N19">
    <cfRule type="expression" priority="972" dxfId="27" stopIfTrue="1">
      <formula>IF(OR(L11="PREENCHA ACIMA...",L11="CORRIJA ACIMA...",L12="PREENCHA ACIMA...",L12="CORRIJA ACIMA..."),1,0)</formula>
    </cfRule>
  </conditionalFormatting>
  <conditionalFormatting sqref="O19">
    <cfRule type="expression" priority="973" dxfId="28" stopIfTrue="1">
      <formula>IF(OR(L11="PREENCHA ACIMA...",L11="CORRIJA ACIMA...",L12="PREENCHA ACIMA...",L12="CORRIJA ACIMA..."),1,0)</formula>
    </cfRule>
  </conditionalFormatting>
  <conditionalFormatting sqref="L19">
    <cfRule type="expression" priority="974" dxfId="27" stopIfTrue="1">
      <formula>IF(OR(L11="PREENCHA ACIMA...",L11="CORRIJA ACIMA...",L12="PREENCHA ACIMA...",L12="CORRIJA ACIMA..."),1,0)</formula>
    </cfRule>
  </conditionalFormatting>
  <conditionalFormatting sqref="N20">
    <cfRule type="expression" priority="975" dxfId="2" stopIfTrue="1">
      <formula>IF(OR(L11="PREENCHA ACIMA...",L11="CORRIJA ACIMA...",L12="PREENCHA ACIMA...",L12="CORRIJA ACIMA..."),1,0)</formula>
    </cfRule>
  </conditionalFormatting>
  <conditionalFormatting sqref="F20">
    <cfRule type="expression" priority="976" dxfId="2" stopIfTrue="1">
      <formula>IF(OR(L11="PREENCHA ACIMA...",L11="CORRIJA ACIMA...",L12="PREENCHA ACIMA...",L12="CORRIJA ACIMA..."),1,0)</formula>
    </cfRule>
  </conditionalFormatting>
  <conditionalFormatting sqref="J19">
    <cfRule type="expression" priority="977" dxfId="2" stopIfTrue="1">
      <formula>IF(OR(L11="PREENCHA ACIMA...",L11="CORRIJA ACIMA...",L12="PREENCHA ACIMA...",L12="CORRIJA ACIMA..."),1,0)</formula>
    </cfRule>
  </conditionalFormatting>
  <conditionalFormatting sqref="M20">
    <cfRule type="expression" priority="978" dxfId="2" stopIfTrue="1">
      <formula>IF(OR(L11="PREENCHA ACIMA...",L11="CORRIJA ACIMA...",L12="PREENCHA ACIMA...",L12="CORRIJA ACIMA..."),1,0)</formula>
    </cfRule>
  </conditionalFormatting>
  <conditionalFormatting sqref="K19">
    <cfRule type="expression" priority="979" dxfId="2" stopIfTrue="1">
      <formula>IF(OR(L11="PREENCHA ACIMA...",L11="CORRIJA ACIMA...",L12="PREENCHA ACIMA...",L12="CORRIJA ACIMA..."),1,0)</formula>
    </cfRule>
  </conditionalFormatting>
  <conditionalFormatting sqref="K20">
    <cfRule type="expression" priority="980" dxfId="2" stopIfTrue="1">
      <formula>IF(OR(L11="PREENCHA ACIMA...",L11="CORRIJA ACIMA...",L12="PREENCHA ACIMA...",L12="CORRIJA ACIMA..."),1,0)</formula>
    </cfRule>
  </conditionalFormatting>
  <conditionalFormatting sqref="L20">
    <cfRule type="expression" priority="981" dxfId="2" stopIfTrue="1">
      <formula>IF(OR(L11="PREENCHA ACIMA...",L11="CORRIJA ACIMA...",L12="PREENCHA ACIMA...",L12="CORRIJA ACIMA..."),1,0)</formula>
    </cfRule>
  </conditionalFormatting>
  <conditionalFormatting sqref="I19">
    <cfRule type="expression" priority="983" dxfId="2" stopIfTrue="1">
      <formula>IF(OR(L11="PREENCHA ACIMA...",L11="CORRIJA ACIMA...",L12="PREENCHA ACIMA...",L12="CORRIJA ACIMA..."),1,0)</formula>
    </cfRule>
  </conditionalFormatting>
  <conditionalFormatting sqref="BL6">
    <cfRule type="expression" priority="984" dxfId="0" stopIfTrue="1">
      <formula>IF(BI6&gt;(DK26*12),1,0)</formula>
    </cfRule>
  </conditionalFormatting>
  <conditionalFormatting sqref="P6">
    <cfRule type="expression" priority="987" dxfId="0" stopIfTrue="1">
      <formula>IF(AND(L6&gt;(BN26),BN26&lt;&gt;0),1,0)</formula>
    </cfRule>
  </conditionalFormatting>
  <conditionalFormatting sqref="P7:V7">
    <cfRule type="cellIs" priority="19" dxfId="0" operator="equal" stopIfTrue="1">
      <formula>"     =&gt; É NECESSÁRIO TER UMA RENDA MÍNIMA DE "&amp;TEXT(AA6,"R$  #.##0,00_);(##.##0,00)")&amp;"."</formula>
    </cfRule>
    <cfRule type="expression" priority="988" dxfId="2" stopIfTrue="1">
      <formula>IF(OR(L8="",L10="",L9=""),1,0)</formula>
    </cfRule>
    <cfRule type="expression" priority="989" dxfId="2" stopIfTrue="1">
      <formula>IF(OR(L3="",L4="",L5="",L6=""),1,0)</formula>
    </cfRule>
  </conditionalFormatting>
  <conditionalFormatting sqref="P8:X8">
    <cfRule type="expression" priority="18" dxfId="0" stopIfTrue="1">
      <formula>IF(AND(L8="",L3&gt;0,L3&lt;=1500000,L4&gt;=(0.1*L3),L5&lt;&gt;"",L6&lt;&gt;"",L7&lt;&gt;"",L12="PREENCHA ACIMA..."),1,0)</formula>
    </cfRule>
  </conditionalFormatting>
  <conditionalFormatting sqref="P9:X9">
    <cfRule type="expression" priority="17" dxfId="0" stopIfTrue="1">
      <formula>IF(AND(L9="",L3&gt;0,L3&lt;=1500000,L4&gt;=(0.1*L3),L5&lt;&gt;"",L6&lt;&gt;"",L7&lt;&gt;"",L12="PREENCHA ACIMA..."),1,0)</formula>
    </cfRule>
  </conditionalFormatting>
  <conditionalFormatting sqref="L11:N11">
    <cfRule type="cellIs" priority="9" dxfId="6" operator="equal" stopIfTrue="1">
      <formula>"CORRIJA ACIMA..."</formula>
    </cfRule>
    <cfRule type="cellIs" priority="15" dxfId="6" operator="equal" stopIfTrue="1">
      <formula>"PREENCHA ACIMA..."</formula>
    </cfRule>
  </conditionalFormatting>
  <conditionalFormatting sqref="L12:N12">
    <cfRule type="cellIs" priority="8" dxfId="6" operator="equal" stopIfTrue="1">
      <formula>"CORRIJA ACIMA..."</formula>
    </cfRule>
    <cfRule type="cellIs" priority="14" dxfId="6" operator="equal" stopIfTrue="1">
      <formula>"PREENCHA ACIMA..."</formula>
    </cfRule>
  </conditionalFormatting>
  <conditionalFormatting sqref="L13:N13">
    <cfRule type="cellIs" priority="7" dxfId="6" operator="equal" stopIfTrue="1">
      <formula>"CORRIJA ACIMA..."</formula>
    </cfRule>
    <cfRule type="cellIs" priority="13" dxfId="6" operator="equal" stopIfTrue="1">
      <formula>"PREENCHA ACIMA..."</formula>
    </cfRule>
  </conditionalFormatting>
  <conditionalFormatting sqref="P4">
    <cfRule type="cellIs" priority="12" dxfId="0" operator="equal" stopIfTrue="1">
      <formula>"     =&gt; A ENTRADA TEM QUE SER NO MÍNIMO DE R$ "&amp;TEXT(L3-600000,"R$  #.##0,00_);(##.##0,00)")&amp;"."</formula>
    </cfRule>
  </conditionalFormatting>
  <conditionalFormatting sqref="P4:V4">
    <cfRule type="expression" priority="4" dxfId="0" stopIfTrue="1">
      <formula>IF(P4="     =&gt; VALOR DA ENTRADA ESTÁ IGUAL AO VALOR DO IMÓVEL.",1,0)</formula>
    </cfRule>
    <cfRule type="cellIs" priority="10" dxfId="0" operator="equal" stopIfTrue="1">
      <formula>"     =&gt; VALOR DA ENTRADA MAIOR DO QUE O VALOR DO IMÓVEL."</formula>
    </cfRule>
  </conditionalFormatting>
  <conditionalFormatting sqref="G19:H20">
    <cfRule type="expression" priority="5" dxfId="2" stopIfTrue="1">
      <formula>IF(OR(L11="PREENCHA ACIMA...",L11="CORRIJA ACIMA...",L12="PREENCHA ACIMA...",L12="CORRIJA ACIMA..."),1,0)</formula>
    </cfRule>
  </conditionalFormatting>
  <conditionalFormatting sqref="P5:X5">
    <cfRule type="cellIs" priority="2" dxfId="0" operator="equal" stopIfTrue="1">
      <formula>"     =&gt; MENOR DE DEZOITO ANOS."</formula>
    </cfRule>
    <cfRule type="cellIs" priority="3" dxfId="0" operator="equal" stopIfTrue="1">
      <formula>"     =&gt; DATA INVÁLIDA."</formula>
    </cfRule>
  </conditionalFormatting>
  <dataValidations count="2">
    <dataValidation type="list" allowBlank="1" showInputMessage="1" showErrorMessage="1" sqref="L9:N10">
      <formula1>AQ11:AQ13</formula1>
    </dataValidation>
    <dataValidation type="list" allowBlank="1" showInputMessage="1" showErrorMessage="1" sqref="L8:N8">
      <formula1>AR7:AR10</formula1>
    </dataValidation>
  </dataValidation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Aeronautica</dc:creator>
  <cp:keywords/>
  <dc:description/>
  <cp:lastModifiedBy>CARLOS HENRIQUE VIEIRA MARTINS</cp:lastModifiedBy>
  <cp:lastPrinted>2024-04-04T17:12:20Z</cp:lastPrinted>
  <dcterms:created xsi:type="dcterms:W3CDTF">2011-12-01T13:26:39Z</dcterms:created>
  <dcterms:modified xsi:type="dcterms:W3CDTF">2024-04-15T11:11:15Z</dcterms:modified>
  <cp:category/>
  <cp:version/>
  <cp:contentType/>
  <cp:contentStatus/>
</cp:coreProperties>
</file>